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atrimo\patrimo7\15_TRASPARENZA\2021\"/>
    </mc:Choice>
  </mc:AlternateContent>
  <bookViews>
    <workbookView xWindow="0" yWindow="0" windowWidth="25200" windowHeight="11850" tabRatio="601"/>
  </bookViews>
  <sheets>
    <sheet name="2021" sheetId="6" r:id="rId1"/>
  </sheets>
  <definedNames>
    <definedName name="_xlnm.Print_Area" localSheetId="0">'2021'!$A$1:$C$17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D14" i="6"/>
  <c r="C14" i="6"/>
  <c r="C7" i="6"/>
  <c r="C3" i="6"/>
  <c r="G12" i="6"/>
  <c r="F15" i="6" l="1"/>
  <c r="G15" i="6"/>
  <c r="C15" i="6"/>
  <c r="G10" i="6" l="1"/>
  <c r="G9" i="6"/>
  <c r="F9" i="6"/>
  <c r="G8" i="6"/>
  <c r="G7" i="6"/>
  <c r="C6" i="6"/>
  <c r="G3" i="6"/>
  <c r="H4" i="6"/>
  <c r="H5" i="6"/>
  <c r="H6" i="6"/>
  <c r="H15" i="6"/>
  <c r="H16" i="6"/>
  <c r="H17" i="6"/>
  <c r="F14" i="6"/>
  <c r="F12" i="6"/>
  <c r="C12" i="6"/>
  <c r="C9" i="6"/>
  <c r="C8" i="6"/>
  <c r="F8" i="6"/>
  <c r="F11" i="6"/>
  <c r="F10" i="6"/>
  <c r="F7" i="6"/>
  <c r="F3" i="6"/>
  <c r="E3" i="6" l="1"/>
  <c r="E14" i="6"/>
  <c r="E12" i="6"/>
  <c r="H12" i="6" s="1"/>
  <c r="E11" i="6"/>
  <c r="E10" i="6"/>
  <c r="E9" i="6"/>
  <c r="E8" i="6"/>
  <c r="E7" i="6"/>
  <c r="D13" i="6" l="1"/>
  <c r="H13" i="6" s="1"/>
  <c r="C13" i="6"/>
  <c r="H14" i="6" l="1"/>
  <c r="D11" i="6"/>
  <c r="H11" i="6" s="1"/>
  <c r="D10" i="6"/>
  <c r="H10" i="6" s="1"/>
  <c r="D9" i="6"/>
  <c r="H9" i="6" s="1"/>
  <c r="D8" i="6"/>
  <c r="H8" i="6" s="1"/>
  <c r="D7" i="6"/>
  <c r="H7" i="6" s="1"/>
  <c r="D3" i="6"/>
  <c r="H3" i="6" s="1"/>
  <c r="C17" i="6"/>
  <c r="C11" i="6"/>
  <c r="C10" i="6"/>
  <c r="C5" i="6"/>
</calcChain>
</file>

<file path=xl/sharedStrings.xml><?xml version="1.0" encoding="utf-8"?>
<sst xmlns="http://schemas.openxmlformats.org/spreadsheetml/2006/main" count="47" uniqueCount="41">
  <si>
    <t>Via S. Croce, 40R - 42R</t>
  </si>
  <si>
    <t>Vico Superiore S.Sabina, 22R-24R</t>
  </si>
  <si>
    <t>ATTIVITA'</t>
  </si>
  <si>
    <t>Abitativo</t>
  </si>
  <si>
    <t>Via Cecchi, 1/3</t>
  </si>
  <si>
    <t>Via F. Cavallotti, 17 R</t>
  </si>
  <si>
    <t>Via Repetto, 6/6</t>
  </si>
  <si>
    <t>Piazza Manzoni, 6/8</t>
  </si>
  <si>
    <t>Non abitativo - Agenzia immobiliare</t>
  </si>
  <si>
    <t>Non abitativo - Gioielleria</t>
  </si>
  <si>
    <t>Non abitativo - Studio commercialisti</t>
  </si>
  <si>
    <t>Insegna Via Balbi, 4</t>
  </si>
  <si>
    <t>P.zza Nunziata, 7R</t>
  </si>
  <si>
    <t xml:space="preserve">Via Malta, 4/10 </t>
  </si>
  <si>
    <t>Via F. Cavallotti, 17 AR</t>
  </si>
  <si>
    <t>Non abitativo - Insegna pubblicitaria</t>
  </si>
  <si>
    <t>Non abitativo - Tabaccheria</t>
  </si>
  <si>
    <t>Non abitativo - Ecopunto AMIU</t>
  </si>
  <si>
    <t>Non abitativo - Oleodotto interrato</t>
  </si>
  <si>
    <t>Via Magliotto, 2 - SAVONA (ex caserma Bligny)</t>
  </si>
  <si>
    <t>Via Aurelia Levante, 41/3 - RAPALLO</t>
  </si>
  <si>
    <t>IMMOBILE
(in Genova, se non diversamente indicato)</t>
  </si>
  <si>
    <t>Non abitativo - Antenna per telefonia mobile</t>
  </si>
  <si>
    <t>Via Dodecaneso, 33</t>
  </si>
  <si>
    <t>Via Napoli, 10/10</t>
  </si>
  <si>
    <t>Via G. Chiesa, 3/2</t>
  </si>
  <si>
    <t>Non abitativo - Deposito carrozzella per disabili</t>
  </si>
  <si>
    <t xml:space="preserve">Abitativo </t>
  </si>
  <si>
    <t>LOCAZIONI ATTIVE - ANNO 2021</t>
  </si>
  <si>
    <t>CANONE PERCEPITO 01.01.2021 - 31.03.2021</t>
  </si>
  <si>
    <t>NOTE</t>
  </si>
  <si>
    <t xml:space="preserve">pagamento annuale </t>
  </si>
  <si>
    <t>CANONE ANNUALE 2021
PREVISTO</t>
  </si>
  <si>
    <t>contratto risolto alla naturale scadenza del 30.04.2021</t>
  </si>
  <si>
    <t>pagamento semestrale</t>
  </si>
  <si>
    <t>CANONE PERCEPITO 01.04.2021 - 30.06.2021</t>
  </si>
  <si>
    <t>CANONE PERCEPITO 01.07.2021 - 30.09.2021</t>
  </si>
  <si>
    <t>CANONE PERCEPITO 01.10.2021 - 31.12.2021</t>
  </si>
  <si>
    <t>CANONE PERCEPITO 2021</t>
  </si>
  <si>
    <t>La locazione si è conclusa il 6.5.2021</t>
  </si>
  <si>
    <t>locazione conclusa il 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</si>
</sst>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10" x14ac:knownFonts="1">
    <font>
      <sz val="12"/>
      <name val="Times New Roman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22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b/>
      <sz val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6" fillId="0" borderId="0" xfId="0" applyFont="1" applyFill="1" applyAlignment="1">
      <alignment vertical="center"/>
    </xf>
    <xf numFmtId="0" fontId="5" fillId="0" borderId="0" xfId="0" applyFont="1" applyFill="1"/>
    <xf numFmtId="0" fontId="2" fillId="0" borderId="0" xfId="0" applyFont="1" applyFill="1" applyAlignment="1"/>
    <xf numFmtId="0" fontId="3" fillId="0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center" vertical="center"/>
    </xf>
    <xf numFmtId="44" fontId="3" fillId="0" borderId="1" xfId="0" applyNumberFormat="1" applyFont="1" applyFill="1" applyBorder="1"/>
    <xf numFmtId="0" fontId="4" fillId="0" borderId="0" xfId="0" applyFont="1" applyFill="1" applyAlignment="1">
      <alignment vertical="center"/>
    </xf>
    <xf numFmtId="0" fontId="5" fillId="2" borderId="0" xfId="0" applyFont="1" applyFill="1"/>
    <xf numFmtId="0" fontId="5" fillId="0" borderId="0" xfId="0" applyFont="1" applyFill="1" applyBorder="1"/>
    <xf numFmtId="0" fontId="8" fillId="0" borderId="0" xfId="0" applyFont="1" applyFill="1" applyAlignment="1">
      <alignment vertical="center"/>
    </xf>
    <xf numFmtId="44" fontId="7" fillId="0" borderId="2" xfId="0" applyNumberFormat="1" applyFont="1" applyBorder="1" applyAlignment="1">
      <alignment horizontal="left" vertical="center"/>
    </xf>
    <xf numFmtId="44" fontId="7" fillId="0" borderId="2" xfId="0" applyNumberFormat="1" applyFont="1" applyFill="1" applyBorder="1" applyAlignment="1">
      <alignment horizontal="left" vertical="center"/>
    </xf>
    <xf numFmtId="44" fontId="7" fillId="3" borderId="2" xfId="0" applyNumberFormat="1" applyFont="1" applyFill="1" applyBorder="1" applyAlignment="1">
      <alignment horizontal="center" vertical="center"/>
    </xf>
    <xf numFmtId="44" fontId="7" fillId="0" borderId="3" xfId="0" applyNumberFormat="1" applyFont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44" fontId="7" fillId="0" borderId="5" xfId="0" applyNumberFormat="1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44" fontId="7" fillId="3" borderId="5" xfId="0" applyNumberFormat="1" applyFont="1" applyFill="1" applyBorder="1" applyAlignment="1">
      <alignment horizontal="left" vertical="center"/>
    </xf>
    <xf numFmtId="44" fontId="7" fillId="3" borderId="5" xfId="0" applyNumberFormat="1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/>
    </xf>
    <xf numFmtId="44" fontId="7" fillId="3" borderId="7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44" fontId="7" fillId="0" borderId="13" xfId="0" applyNumberFormat="1" applyFont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44" fontId="7" fillId="3" borderId="8" xfId="0" applyNumberFormat="1" applyFont="1" applyFill="1" applyBorder="1" applyAlignment="1">
      <alignment horizontal="left" vertical="center" wrapText="1"/>
    </xf>
    <xf numFmtId="44" fontId="7" fillId="3" borderId="5" xfId="0" applyNumberFormat="1" applyFont="1" applyFill="1" applyBorder="1" applyAlignment="1">
      <alignment vertical="center" wrapText="1"/>
    </xf>
    <xf numFmtId="44" fontId="7" fillId="0" borderId="5" xfId="0" applyNumberFormat="1" applyFont="1" applyFill="1" applyBorder="1" applyAlignment="1">
      <alignment vertical="center"/>
    </xf>
    <xf numFmtId="44" fontId="7" fillId="0" borderId="5" xfId="0" applyNumberFormat="1" applyFont="1" applyBorder="1" applyAlignment="1">
      <alignment vertical="center"/>
    </xf>
    <xf numFmtId="0" fontId="1" fillId="0" borderId="17" xfId="0" applyFont="1" applyFill="1" applyBorder="1" applyAlignment="1">
      <alignment horizontal="center" vertical="center" wrapText="1"/>
    </xf>
    <xf numFmtId="44" fontId="7" fillId="0" borderId="18" xfId="0" applyNumberFormat="1" applyFont="1" applyBorder="1" applyAlignment="1">
      <alignment horizontal="left" vertical="center"/>
    </xf>
    <xf numFmtId="44" fontId="7" fillId="0" borderId="19" xfId="0" applyNumberFormat="1" applyFont="1" applyBorder="1" applyAlignment="1">
      <alignment horizontal="left" vertical="center"/>
    </xf>
    <xf numFmtId="44" fontId="7" fillId="0" borderId="19" xfId="0" applyNumberFormat="1" applyFont="1" applyFill="1" applyBorder="1" applyAlignment="1">
      <alignment horizontal="left" vertical="center"/>
    </xf>
    <xf numFmtId="44" fontId="7" fillId="3" borderId="19" xfId="0" applyNumberFormat="1" applyFont="1" applyFill="1" applyBorder="1" applyAlignment="1">
      <alignment horizontal="center" vertical="center"/>
    </xf>
    <xf numFmtId="44" fontId="7" fillId="3" borderId="20" xfId="0" applyNumberFormat="1" applyFont="1" applyFill="1" applyBorder="1" applyAlignment="1">
      <alignment horizontal="center" vertical="center"/>
    </xf>
    <xf numFmtId="44" fontId="7" fillId="3" borderId="2" xfId="0" applyNumberFormat="1" applyFont="1" applyFill="1" applyBorder="1" applyAlignment="1">
      <alignment horizontal="left" vertical="center"/>
    </xf>
    <xf numFmtId="0" fontId="5" fillId="3" borderId="0" xfId="0" applyFont="1" applyFill="1"/>
    <xf numFmtId="0" fontId="8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/>
    <xf numFmtId="0" fontId="2" fillId="3" borderId="0" xfId="0" applyFont="1" applyFill="1"/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4" fontId="7" fillId="0" borderId="7" xfId="0" applyNumberFormat="1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49"/>
  <sheetViews>
    <sheetView tabSelected="1" zoomScale="60" zoomScaleNormal="60" workbookViewId="0">
      <selection activeCell="D20" sqref="D20"/>
    </sheetView>
  </sheetViews>
  <sheetFormatPr defaultColWidth="9" defaultRowHeight="27.75" customHeight="1" x14ac:dyDescent="0.25"/>
  <cols>
    <col min="1" max="1" width="61.125" style="1" bestFit="1" customWidth="1"/>
    <col min="2" max="2" width="72.5" style="1" hidden="1" customWidth="1"/>
    <col min="3" max="3" width="38.125" style="9" bestFit="1" customWidth="1"/>
    <col min="4" max="8" width="33.5" style="1" customWidth="1"/>
    <col min="9" max="9" width="30.5" style="22" customWidth="1"/>
    <col min="10" max="16384" width="9" style="1"/>
  </cols>
  <sheetData>
    <row r="1" spans="1:180" s="13" customFormat="1" ht="74.25" customHeight="1" thickBot="1" x14ac:dyDescent="0.3">
      <c r="A1" s="61" t="s">
        <v>28</v>
      </c>
      <c r="B1" s="62"/>
      <c r="C1" s="62"/>
      <c r="D1" s="62"/>
      <c r="E1" s="62"/>
      <c r="F1" s="62"/>
      <c r="G1" s="62"/>
      <c r="H1" s="62"/>
      <c r="I1" s="63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</row>
    <row r="2" spans="1:180" s="3" customFormat="1" ht="74.25" customHeight="1" thickBot="1" x14ac:dyDescent="0.3">
      <c r="A2" s="39" t="s">
        <v>21</v>
      </c>
      <c r="B2" s="40" t="s">
        <v>2</v>
      </c>
      <c r="C2" s="41" t="s">
        <v>32</v>
      </c>
      <c r="D2" s="42" t="s">
        <v>29</v>
      </c>
      <c r="E2" s="42" t="s">
        <v>35</v>
      </c>
      <c r="F2" s="42" t="s">
        <v>36</v>
      </c>
      <c r="G2" s="42" t="s">
        <v>37</v>
      </c>
      <c r="H2" s="48" t="s">
        <v>38</v>
      </c>
      <c r="I2" s="43" t="s">
        <v>30</v>
      </c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</row>
    <row r="3" spans="1:180" s="8" customFormat="1" ht="41.25" customHeight="1" x14ac:dyDescent="0.25">
      <c r="A3" s="36" t="s">
        <v>0</v>
      </c>
      <c r="B3" s="37" t="s">
        <v>26</v>
      </c>
      <c r="C3" s="17">
        <f>51.07*7+51.8*5</f>
        <v>616.49</v>
      </c>
      <c r="D3" s="17">
        <f>51.07*3</f>
        <v>153.21</v>
      </c>
      <c r="E3" s="17">
        <f>51.07*3</f>
        <v>153.21</v>
      </c>
      <c r="F3" s="17">
        <f>51.07+(51.8*2)</f>
        <v>154.66999999999999</v>
      </c>
      <c r="G3" s="49">
        <f>51.8*3</f>
        <v>155.39999999999998</v>
      </c>
      <c r="H3" s="49">
        <f>SUM(D3:G3)</f>
        <v>616.49</v>
      </c>
      <c r="I3" s="3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</row>
    <row r="4" spans="1:180" s="5" customFormat="1" ht="41.25" customHeight="1" x14ac:dyDescent="0.2">
      <c r="A4" s="26" t="s">
        <v>11</v>
      </c>
      <c r="B4" s="24" t="s">
        <v>15</v>
      </c>
      <c r="C4" s="14">
        <v>367.75</v>
      </c>
      <c r="D4" s="54">
        <v>0</v>
      </c>
      <c r="E4" s="54">
        <v>0</v>
      </c>
      <c r="F4" s="54">
        <v>0</v>
      </c>
      <c r="G4" s="50">
        <v>367.75</v>
      </c>
      <c r="H4" s="49">
        <f t="shared" ref="H4:H17" si="0">SUM(D4:G4)</f>
        <v>367.75</v>
      </c>
      <c r="I4" s="47" t="s">
        <v>31</v>
      </c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</row>
    <row r="5" spans="1:180" ht="41.25" customHeight="1" x14ac:dyDescent="0.2">
      <c r="A5" s="27" t="s">
        <v>12</v>
      </c>
      <c r="B5" s="25" t="s">
        <v>16</v>
      </c>
      <c r="C5" s="15">
        <f>3705.75*4</f>
        <v>14823</v>
      </c>
      <c r="D5" s="15">
        <v>3705.75</v>
      </c>
      <c r="E5" s="15">
        <v>3705.75</v>
      </c>
      <c r="F5" s="15">
        <v>3705.75</v>
      </c>
      <c r="G5" s="51">
        <v>3705.75</v>
      </c>
      <c r="H5" s="49">
        <f t="shared" si="0"/>
        <v>14823</v>
      </c>
      <c r="I5" s="28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</row>
    <row r="6" spans="1:180" ht="41.25" customHeight="1" x14ac:dyDescent="0.2">
      <c r="A6" s="27" t="s">
        <v>1</v>
      </c>
      <c r="B6" s="25" t="s">
        <v>17</v>
      </c>
      <c r="C6" s="15">
        <f>827.96+836.03</f>
        <v>1663.99</v>
      </c>
      <c r="D6" s="15">
        <v>827.96</v>
      </c>
      <c r="E6" s="15">
        <v>836.03</v>
      </c>
      <c r="F6" s="15">
        <v>0</v>
      </c>
      <c r="G6" s="51">
        <v>0</v>
      </c>
      <c r="H6" s="49">
        <f t="shared" si="0"/>
        <v>1663.99</v>
      </c>
      <c r="I6" s="46" t="s">
        <v>31</v>
      </c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</row>
    <row r="7" spans="1:180" s="4" customFormat="1" ht="41.25" customHeight="1" x14ac:dyDescent="0.25">
      <c r="A7" s="29" t="s">
        <v>4</v>
      </c>
      <c r="B7" s="25" t="s">
        <v>3</v>
      </c>
      <c r="C7" s="16">
        <f>804.28*10+822.38*2</f>
        <v>9687.56</v>
      </c>
      <c r="D7" s="16">
        <f>804.28*3</f>
        <v>2412.84</v>
      </c>
      <c r="E7" s="16">
        <f>804.28*3</f>
        <v>2412.84</v>
      </c>
      <c r="F7" s="16">
        <f>804.28*3</f>
        <v>2412.84</v>
      </c>
      <c r="G7" s="52">
        <f>804.28+(822.38*2)</f>
        <v>2449.04</v>
      </c>
      <c r="H7" s="49">
        <f t="shared" si="0"/>
        <v>9687.5600000000013</v>
      </c>
      <c r="I7" s="30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</row>
    <row r="8" spans="1:180" s="11" customFormat="1" ht="41.25" customHeight="1" x14ac:dyDescent="0.25">
      <c r="A8" s="29" t="s">
        <v>14</v>
      </c>
      <c r="B8" s="25" t="s">
        <v>8</v>
      </c>
      <c r="C8" s="16">
        <f>1268.32*4+1283.64*8</f>
        <v>15342.400000000001</v>
      </c>
      <c r="D8" s="16">
        <f>1268.32*3</f>
        <v>3804.96</v>
      </c>
      <c r="E8" s="16">
        <f>1268.32+(1283.64*2)</f>
        <v>3835.6000000000004</v>
      </c>
      <c r="F8" s="16">
        <f>1283.64*3</f>
        <v>3850.92</v>
      </c>
      <c r="G8" s="16">
        <f>1283.64*3</f>
        <v>3850.92</v>
      </c>
      <c r="H8" s="49">
        <f t="shared" si="0"/>
        <v>15342.4</v>
      </c>
      <c r="I8" s="3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</row>
    <row r="9" spans="1:180" s="11" customFormat="1" ht="41.25" customHeight="1" x14ac:dyDescent="0.25">
      <c r="A9" s="29" t="s">
        <v>5</v>
      </c>
      <c r="B9" s="25" t="s">
        <v>9</v>
      </c>
      <c r="C9" s="16">
        <f>357.13*7+362.22*5</f>
        <v>4311.01</v>
      </c>
      <c r="D9" s="16">
        <f>357.13*3</f>
        <v>1071.3899999999999</v>
      </c>
      <c r="E9" s="16">
        <f>357.13*3</f>
        <v>1071.3899999999999</v>
      </c>
      <c r="F9" s="16">
        <f>357.13+362.22*2</f>
        <v>1081.5700000000002</v>
      </c>
      <c r="G9" s="52">
        <f>362.22*3</f>
        <v>1086.6600000000001</v>
      </c>
      <c r="H9" s="49">
        <f t="shared" si="0"/>
        <v>4311.01</v>
      </c>
      <c r="I9" s="3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</row>
    <row r="10" spans="1:180" s="4" customFormat="1" ht="41.25" customHeight="1" x14ac:dyDescent="0.25">
      <c r="A10" s="29" t="s">
        <v>24</v>
      </c>
      <c r="B10" s="24" t="s">
        <v>27</v>
      </c>
      <c r="C10" s="16">
        <f>(566.66*2)+(569.49*10)</f>
        <v>6828.2199999999993</v>
      </c>
      <c r="D10" s="16">
        <f>(566.66*2)+(569.49*1)</f>
        <v>1702.81</v>
      </c>
      <c r="E10" s="16">
        <f>569.49*3</f>
        <v>1708.47</v>
      </c>
      <c r="F10" s="16">
        <f>569.49*3</f>
        <v>1708.47</v>
      </c>
      <c r="G10" s="16">
        <f>569.49*3</f>
        <v>1708.47</v>
      </c>
      <c r="H10" s="49">
        <f t="shared" si="0"/>
        <v>6828.22</v>
      </c>
      <c r="I10" s="30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</row>
    <row r="11" spans="1:180" s="4" customFormat="1" ht="41.25" customHeight="1" x14ac:dyDescent="0.25">
      <c r="A11" s="29" t="s">
        <v>25</v>
      </c>
      <c r="B11" s="25" t="s">
        <v>27</v>
      </c>
      <c r="C11" s="16">
        <f>(741.81*2)+(745.52*10)</f>
        <v>8938.82</v>
      </c>
      <c r="D11" s="16">
        <f>(741.81*2)+(745.52*1)</f>
        <v>2229.14</v>
      </c>
      <c r="E11" s="16">
        <f>745.52*3</f>
        <v>2236.56</v>
      </c>
      <c r="F11" s="16">
        <f>745.52*3</f>
        <v>2236.56</v>
      </c>
      <c r="G11" s="52">
        <v>0</v>
      </c>
      <c r="H11" s="49">
        <f t="shared" si="0"/>
        <v>6702.26</v>
      </c>
      <c r="I11" s="31" t="s">
        <v>40</v>
      </c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</row>
    <row r="12" spans="1:180" s="4" customFormat="1" ht="41.25" customHeight="1" x14ac:dyDescent="0.25">
      <c r="A12" s="29" t="s">
        <v>13</v>
      </c>
      <c r="B12" s="25" t="s">
        <v>10</v>
      </c>
      <c r="C12" s="16">
        <f>((7541.88*2)+(7621.07*2))</f>
        <v>30325.9</v>
      </c>
      <c r="D12" s="16">
        <v>7541.88</v>
      </c>
      <c r="E12" s="16">
        <f>7541.88</f>
        <v>7541.88</v>
      </c>
      <c r="F12" s="16">
        <f>7621.07</f>
        <v>7621.07</v>
      </c>
      <c r="G12" s="52">
        <f>7621.07</f>
        <v>7621.07</v>
      </c>
      <c r="H12" s="49">
        <f t="shared" si="0"/>
        <v>30325.9</v>
      </c>
      <c r="I12" s="30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</row>
    <row r="13" spans="1:180" s="11" customFormat="1" ht="60.75" x14ac:dyDescent="0.25">
      <c r="A13" s="29" t="s">
        <v>6</v>
      </c>
      <c r="B13" s="25" t="s">
        <v>3</v>
      </c>
      <c r="C13" s="16">
        <f>1327.11</f>
        <v>1327.11</v>
      </c>
      <c r="D13" s="16">
        <f>1327.11</f>
        <v>1327.11</v>
      </c>
      <c r="E13" s="16">
        <v>0</v>
      </c>
      <c r="F13" s="16">
        <v>0</v>
      </c>
      <c r="G13" s="52">
        <v>0</v>
      </c>
      <c r="H13" s="49">
        <f t="shared" si="0"/>
        <v>1327.11</v>
      </c>
      <c r="I13" s="45" t="s">
        <v>33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</row>
    <row r="14" spans="1:180" s="4" customFormat="1" ht="41.25" customHeight="1" x14ac:dyDescent="0.25">
      <c r="A14" s="29" t="s">
        <v>7</v>
      </c>
      <c r="B14" s="25" t="s">
        <v>3</v>
      </c>
      <c r="C14" s="16">
        <f>529.36*5+536.24*7</f>
        <v>6400.4800000000005</v>
      </c>
      <c r="D14" s="16">
        <f>529.36*2</f>
        <v>1058.72</v>
      </c>
      <c r="E14" s="16">
        <f>(529.36*2)+536.24</f>
        <v>1594.96</v>
      </c>
      <c r="F14" s="16">
        <f>536.24*3</f>
        <v>1608.72</v>
      </c>
      <c r="G14" s="16">
        <f>(536.24*3)+529.36</f>
        <v>2138.08</v>
      </c>
      <c r="H14" s="49">
        <f t="shared" si="0"/>
        <v>6400.4800000000005</v>
      </c>
      <c r="I14" s="3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</row>
    <row r="15" spans="1:180" s="4" customFormat="1" ht="20.25" x14ac:dyDescent="0.25">
      <c r="A15" s="32" t="s">
        <v>23</v>
      </c>
      <c r="B15" s="25" t="s">
        <v>22</v>
      </c>
      <c r="C15" s="16">
        <f>18944.85/6*2 + 19015.89/6*10</f>
        <v>38008.1</v>
      </c>
      <c r="D15" s="16">
        <v>0</v>
      </c>
      <c r="E15" s="16">
        <v>0</v>
      </c>
      <c r="F15" s="16">
        <f>19015.89+(18944.85/6*2)</f>
        <v>25330.84</v>
      </c>
      <c r="G15" s="16">
        <f>(19015.89/6*4)</f>
        <v>12677.26</v>
      </c>
      <c r="H15" s="49">
        <f t="shared" si="0"/>
        <v>38008.1</v>
      </c>
      <c r="I15" s="31" t="s">
        <v>34</v>
      </c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</row>
    <row r="16" spans="1:180" s="4" customFormat="1" ht="41.25" customHeight="1" x14ac:dyDescent="0.25">
      <c r="A16" s="32" t="s">
        <v>19</v>
      </c>
      <c r="B16" s="25" t="s">
        <v>18</v>
      </c>
      <c r="C16" s="16">
        <v>1240.0899999999999</v>
      </c>
      <c r="D16" s="16">
        <v>0</v>
      </c>
      <c r="E16" s="16">
        <v>1240.0899999999999</v>
      </c>
      <c r="F16" s="16">
        <v>0</v>
      </c>
      <c r="G16" s="52"/>
      <c r="H16" s="49">
        <f t="shared" si="0"/>
        <v>1240.0899999999999</v>
      </c>
      <c r="I16" s="30" t="s">
        <v>31</v>
      </c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</row>
    <row r="17" spans="1:180" s="4" customFormat="1" ht="41.25" thickBot="1" x14ac:dyDescent="0.3">
      <c r="A17" s="33" t="s">
        <v>20</v>
      </c>
      <c r="B17" s="34" t="s">
        <v>3</v>
      </c>
      <c r="C17" s="35">
        <f>471.58*4</f>
        <v>1886.32</v>
      </c>
      <c r="D17" s="35">
        <v>0</v>
      </c>
      <c r="E17" s="35">
        <v>0</v>
      </c>
      <c r="F17" s="35">
        <v>0</v>
      </c>
      <c r="G17" s="53"/>
      <c r="H17" s="64">
        <f t="shared" si="0"/>
        <v>0</v>
      </c>
      <c r="I17" s="44" t="s">
        <v>39</v>
      </c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</row>
    <row r="18" spans="1:180" s="11" customFormat="1" ht="39.950000000000003" customHeight="1" x14ac:dyDescent="0.25">
      <c r="A18" s="4"/>
      <c r="B18" s="4"/>
      <c r="C18" s="4"/>
      <c r="D18" s="4"/>
      <c r="E18" s="4"/>
      <c r="F18" s="4"/>
      <c r="G18" s="4"/>
      <c r="H18" s="4"/>
      <c r="I18" s="18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</row>
    <row r="19" spans="1:180" s="11" customFormat="1" ht="39.950000000000003" customHeight="1" x14ac:dyDescent="0.25">
      <c r="A19" s="4"/>
      <c r="B19" s="4"/>
      <c r="C19" s="4"/>
      <c r="D19" s="4"/>
      <c r="E19" s="4"/>
      <c r="F19" s="4"/>
      <c r="G19" s="4"/>
      <c r="H19" s="4"/>
      <c r="I19" s="18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</row>
    <row r="20" spans="1:180" s="11" customFormat="1" ht="39.950000000000003" customHeight="1" x14ac:dyDescent="0.25">
      <c r="A20" s="4"/>
      <c r="B20" s="4"/>
      <c r="C20" s="4"/>
      <c r="D20" s="4"/>
      <c r="E20" s="4"/>
      <c r="F20" s="4"/>
      <c r="G20" s="4"/>
      <c r="H20" s="4"/>
      <c r="I20" s="18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</row>
    <row r="21" spans="1:180" s="4" customFormat="1" ht="39.950000000000003" customHeight="1" x14ac:dyDescent="0.25">
      <c r="I21" s="18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</row>
    <row r="22" spans="1:180" s="11" customFormat="1" ht="39.950000000000003" customHeight="1" x14ac:dyDescent="0.25">
      <c r="A22" s="4"/>
      <c r="B22" s="4"/>
      <c r="C22" s="4"/>
      <c r="D22" s="4"/>
      <c r="E22" s="4"/>
      <c r="F22" s="4"/>
      <c r="G22" s="4"/>
      <c r="H22" s="4"/>
      <c r="I22" s="18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</row>
    <row r="23" spans="1:180" s="4" customFormat="1" ht="39.950000000000003" customHeight="1" x14ac:dyDescent="0.25">
      <c r="I23" s="18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</row>
    <row r="24" spans="1:180" s="4" customFormat="1" ht="39.950000000000003" customHeight="1" x14ac:dyDescent="0.25">
      <c r="I24" s="18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</row>
    <row r="25" spans="1:180" s="12" customFormat="1" ht="39.950000000000003" customHeight="1" x14ac:dyDescent="0.25">
      <c r="E25" s="4"/>
      <c r="F25" s="4"/>
      <c r="I25" s="19"/>
    </row>
    <row r="26" spans="1:180" s="12" customFormat="1" ht="39.950000000000003" customHeight="1" x14ac:dyDescent="0.25">
      <c r="I26" s="19"/>
    </row>
    <row r="27" spans="1:180" s="12" customFormat="1" ht="39.950000000000003" customHeight="1" x14ac:dyDescent="0.25">
      <c r="I27" s="19"/>
    </row>
    <row r="28" spans="1:180" s="12" customFormat="1" ht="39.950000000000003" customHeight="1" x14ac:dyDescent="0.25">
      <c r="I28" s="19"/>
    </row>
    <row r="29" spans="1:180" s="12" customFormat="1" ht="39.950000000000003" customHeight="1" x14ac:dyDescent="0.25">
      <c r="I29" s="19"/>
    </row>
    <row r="30" spans="1:180" s="12" customFormat="1" ht="39.950000000000003" customHeight="1" x14ac:dyDescent="0.25">
      <c r="I30" s="19"/>
    </row>
    <row r="31" spans="1:180" s="12" customFormat="1" ht="39.950000000000003" customHeight="1" x14ac:dyDescent="0.25">
      <c r="I31" s="19"/>
    </row>
    <row r="32" spans="1:180" s="12" customFormat="1" ht="39.950000000000003" customHeight="1" x14ac:dyDescent="0.25">
      <c r="I32" s="19"/>
    </row>
    <row r="33" spans="3:9" s="12" customFormat="1" ht="39.950000000000003" customHeight="1" x14ac:dyDescent="0.25">
      <c r="I33" s="19"/>
    </row>
    <row r="34" spans="3:9" s="12" customFormat="1" ht="39.950000000000003" customHeight="1" x14ac:dyDescent="0.25">
      <c r="I34" s="19"/>
    </row>
    <row r="35" spans="3:9" s="12" customFormat="1" ht="39.950000000000003" customHeight="1" x14ac:dyDescent="0.25">
      <c r="I35" s="19"/>
    </row>
    <row r="36" spans="3:9" s="6" customFormat="1" ht="30.2" customHeight="1" x14ac:dyDescent="0.25">
      <c r="E36" s="12"/>
      <c r="F36" s="12"/>
      <c r="I36" s="20"/>
    </row>
    <row r="37" spans="3:9" s="10" customFormat="1" ht="27.75" hidden="1" customHeight="1" thickBot="1" x14ac:dyDescent="0.3">
      <c r="E37" s="6"/>
      <c r="F37" s="6"/>
      <c r="I37" s="21"/>
    </row>
    <row r="38" spans="3:9" ht="27.75" customHeight="1" x14ac:dyDescent="0.2">
      <c r="C38" s="1"/>
      <c r="E38" s="10"/>
      <c r="F38" s="10"/>
    </row>
    <row r="39" spans="3:9" ht="27.75" hidden="1" customHeight="1" x14ac:dyDescent="0.2">
      <c r="C39" s="1"/>
    </row>
    <row r="40" spans="3:9" ht="61.5" hidden="1" customHeight="1" x14ac:dyDescent="0.2">
      <c r="C40" s="1"/>
    </row>
    <row r="41" spans="3:9" s="4" customFormat="1" ht="27.75" hidden="1" customHeight="1" x14ac:dyDescent="0.25">
      <c r="E41" s="1"/>
      <c r="F41" s="1"/>
      <c r="I41" s="18"/>
    </row>
    <row r="42" spans="3:9" s="4" customFormat="1" ht="27.75" hidden="1" customHeight="1" x14ac:dyDescent="0.25">
      <c r="I42" s="18"/>
    </row>
    <row r="43" spans="3:9" s="7" customFormat="1" ht="27.75" hidden="1" customHeight="1" x14ac:dyDescent="0.3">
      <c r="E43" s="4"/>
      <c r="F43" s="4"/>
      <c r="I43" s="23"/>
    </row>
    <row r="44" spans="3:9" ht="27.75" customHeight="1" x14ac:dyDescent="0.3">
      <c r="C44" s="1"/>
      <c r="E44" s="7"/>
      <c r="F44" s="7"/>
    </row>
    <row r="45" spans="3:9" ht="27.75" customHeight="1" x14ac:dyDescent="0.2">
      <c r="C45" s="1"/>
    </row>
    <row r="46" spans="3:9" ht="27.75" customHeight="1" x14ac:dyDescent="0.2">
      <c r="C46" s="1"/>
    </row>
    <row r="47" spans="3:9" ht="27.75" customHeight="1" x14ac:dyDescent="0.2">
      <c r="C47" s="1"/>
    </row>
    <row r="48" spans="3:9" ht="27.75" customHeight="1" x14ac:dyDescent="0.2">
      <c r="C48" s="1"/>
    </row>
    <row r="49" spans="1:2" ht="27.75" customHeight="1" x14ac:dyDescent="0.25">
      <c r="A49" s="2"/>
      <c r="B49" s="2"/>
    </row>
  </sheetData>
  <mergeCells count="1">
    <mergeCell ref="A1:I1"/>
  </mergeCells>
  <printOptions horizontalCentered="1" gridLines="1"/>
  <pageMargins left="0.11811023622047245" right="0.11811023622047245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2021</vt:lpstr>
      <vt:lpstr>'2021'!Area_stampa</vt:lpstr>
    </vt:vector>
  </TitlesOfParts>
  <Company>UNIGE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Settore gestione giuridica degli immobili</cp:lastModifiedBy>
  <cp:lastPrinted>2021-01-29T08:18:46Z</cp:lastPrinted>
  <dcterms:created xsi:type="dcterms:W3CDTF">2002-08-26T07:23:48Z</dcterms:created>
  <dcterms:modified xsi:type="dcterms:W3CDTF">2021-12-28T09:06:43Z</dcterms:modified>
</cp:coreProperties>
</file>