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art16 dotazione organica" sheetId="5" r:id="rId1"/>
    <sheet name="art16 costo personale" sheetId="9" r:id="rId2"/>
    <sheet name="art20" sheetId="6" r:id="rId3"/>
  </sheets>
  <calcPr calcId="125725"/>
</workbook>
</file>

<file path=xl/calcChain.xml><?xml version="1.0" encoding="utf-8"?>
<calcChain xmlns="http://schemas.openxmlformats.org/spreadsheetml/2006/main">
  <c r="P32" i="9"/>
  <c r="G32"/>
  <c r="C32"/>
  <c r="K32" s="1"/>
  <c r="P31"/>
  <c r="G31"/>
  <c r="C31"/>
  <c r="P30"/>
  <c r="G30"/>
  <c r="C30"/>
  <c r="P29"/>
  <c r="G29"/>
  <c r="C29"/>
  <c r="P28"/>
  <c r="G28"/>
  <c r="C28"/>
  <c r="P27"/>
  <c r="G27"/>
  <c r="C27"/>
  <c r="P26"/>
  <c r="G26"/>
  <c r="C26"/>
  <c r="K26" s="1"/>
  <c r="P25"/>
  <c r="G25"/>
  <c r="C25"/>
  <c r="P24"/>
  <c r="G24"/>
  <c r="C24"/>
  <c r="P23"/>
  <c r="G23"/>
  <c r="C23"/>
  <c r="P22"/>
  <c r="G22"/>
  <c r="C22"/>
  <c r="P21"/>
  <c r="G21"/>
  <c r="C21"/>
  <c r="P20"/>
  <c r="G20"/>
  <c r="C20"/>
  <c r="P19"/>
  <c r="G19"/>
  <c r="C19"/>
  <c r="K19" s="1"/>
  <c r="P18"/>
  <c r="G18"/>
  <c r="C18"/>
  <c r="P17"/>
  <c r="G17"/>
  <c r="C17"/>
  <c r="P16"/>
  <c r="G16"/>
  <c r="C16"/>
  <c r="P15"/>
  <c r="G15"/>
  <c r="C15"/>
  <c r="P14"/>
  <c r="G14"/>
  <c r="C14"/>
  <c r="P13"/>
  <c r="G13"/>
  <c r="C13"/>
  <c r="P12"/>
  <c r="G12"/>
  <c r="C12"/>
  <c r="K12" s="1"/>
  <c r="P11"/>
  <c r="G11"/>
  <c r="C11"/>
  <c r="P10"/>
  <c r="G10"/>
  <c r="C10"/>
  <c r="P9"/>
  <c r="G9"/>
  <c r="C9"/>
  <c r="P8"/>
  <c r="G8"/>
  <c r="C8"/>
  <c r="P7"/>
  <c r="G7"/>
  <c r="C7"/>
  <c r="P6"/>
  <c r="G6"/>
  <c r="C6"/>
  <c r="C29" i="5"/>
  <c r="B29"/>
  <c r="F6" i="9" l="1"/>
  <c r="K6" s="1"/>
  <c r="I6"/>
  <c r="F7"/>
  <c r="K7" s="1"/>
  <c r="I7"/>
  <c r="F8"/>
  <c r="K8" s="1"/>
  <c r="I8"/>
  <c r="F9"/>
  <c r="K9" s="1"/>
  <c r="I9"/>
  <c r="F10"/>
  <c r="K10" s="1"/>
  <c r="I10"/>
  <c r="F11"/>
  <c r="K11" s="1"/>
  <c r="I11"/>
  <c r="I12"/>
  <c r="F13"/>
  <c r="K13" s="1"/>
  <c r="I13"/>
  <c r="F14"/>
  <c r="K14" s="1"/>
  <c r="I14"/>
  <c r="F15"/>
  <c r="K15" s="1"/>
  <c r="I15"/>
  <c r="F16"/>
  <c r="K16" s="1"/>
  <c r="I16"/>
  <c r="F17"/>
  <c r="K17" s="1"/>
  <c r="I17"/>
  <c r="F18"/>
  <c r="K18" s="1"/>
  <c r="I18"/>
  <c r="I19"/>
  <c r="F20"/>
  <c r="K20" s="1"/>
  <c r="I20"/>
  <c r="F21"/>
  <c r="K21" s="1"/>
  <c r="I21"/>
  <c r="F22"/>
  <c r="K22" s="1"/>
  <c r="I22"/>
  <c r="F23"/>
  <c r="K23" s="1"/>
  <c r="I23"/>
  <c r="F24"/>
  <c r="K24" s="1"/>
  <c r="I24"/>
  <c r="F25"/>
  <c r="K25" s="1"/>
  <c r="I25"/>
  <c r="I26"/>
  <c r="F27"/>
  <c r="K27" s="1"/>
  <c r="I27"/>
  <c r="F28"/>
  <c r="K28" s="1"/>
  <c r="I28"/>
  <c r="F29"/>
  <c r="K29" s="1"/>
  <c r="I29"/>
  <c r="F30"/>
  <c r="K30" s="1"/>
  <c r="I30"/>
  <c r="F31"/>
  <c r="K31" s="1"/>
  <c r="I31"/>
  <c r="I32"/>
  <c r="M32" l="1"/>
  <c r="J32"/>
  <c r="N32" s="1"/>
  <c r="O32" s="1"/>
  <c r="M31"/>
  <c r="J31"/>
  <c r="N31" s="1"/>
  <c r="O31" s="1"/>
  <c r="M30"/>
  <c r="J30"/>
  <c r="N30" s="1"/>
  <c r="O30" s="1"/>
  <c r="M29"/>
  <c r="J29"/>
  <c r="N29" s="1"/>
  <c r="O29" s="1"/>
  <c r="M28"/>
  <c r="J28"/>
  <c r="N28" s="1"/>
  <c r="O28" s="1"/>
  <c r="M27"/>
  <c r="J27"/>
  <c r="N27" s="1"/>
  <c r="O27" s="1"/>
  <c r="M26"/>
  <c r="J26"/>
  <c r="N26" s="1"/>
  <c r="O26" s="1"/>
  <c r="M25"/>
  <c r="J25"/>
  <c r="N25" s="1"/>
  <c r="O25" s="1"/>
  <c r="M24"/>
  <c r="J24"/>
  <c r="N24" s="1"/>
  <c r="O24" s="1"/>
  <c r="M23"/>
  <c r="J23"/>
  <c r="N23" s="1"/>
  <c r="O23" s="1"/>
  <c r="M22"/>
  <c r="J22"/>
  <c r="N22" s="1"/>
  <c r="O22" s="1"/>
  <c r="M21"/>
  <c r="J21"/>
  <c r="N21" s="1"/>
  <c r="O21" s="1"/>
  <c r="M20"/>
  <c r="J20"/>
  <c r="N20" s="1"/>
  <c r="O20" s="1"/>
  <c r="M19"/>
  <c r="J19"/>
  <c r="N19" s="1"/>
  <c r="O19" s="1"/>
  <c r="M18"/>
  <c r="J18"/>
  <c r="N18" s="1"/>
  <c r="O18" s="1"/>
  <c r="M17"/>
  <c r="J17"/>
  <c r="N17" s="1"/>
  <c r="O17" s="1"/>
  <c r="M16"/>
  <c r="J16"/>
  <c r="N16" s="1"/>
  <c r="O16" s="1"/>
  <c r="M15"/>
  <c r="J15"/>
  <c r="N15" s="1"/>
  <c r="O15" s="1"/>
  <c r="M14"/>
  <c r="J14"/>
  <c r="N14" s="1"/>
  <c r="O14" s="1"/>
  <c r="M13"/>
  <c r="J13"/>
  <c r="N13" s="1"/>
  <c r="O13" s="1"/>
  <c r="M12"/>
  <c r="J12"/>
  <c r="N12" s="1"/>
  <c r="O12" s="1"/>
  <c r="M11"/>
  <c r="J11"/>
  <c r="N11" s="1"/>
  <c r="O11" s="1"/>
  <c r="M10"/>
  <c r="J10"/>
  <c r="N10" s="1"/>
  <c r="O10" s="1"/>
  <c r="M9"/>
  <c r="J9"/>
  <c r="N9" s="1"/>
  <c r="O9" s="1"/>
  <c r="M8"/>
  <c r="J8"/>
  <c r="N8" s="1"/>
  <c r="O8" s="1"/>
  <c r="M7"/>
  <c r="J7"/>
  <c r="N7" s="1"/>
  <c r="O7" s="1"/>
  <c r="M6"/>
  <c r="J6"/>
  <c r="N6" s="1"/>
  <c r="O6" s="1"/>
</calcChain>
</file>

<file path=xl/sharedStrings.xml><?xml version="1.0" encoding="utf-8"?>
<sst xmlns="http://schemas.openxmlformats.org/spreadsheetml/2006/main" count="83" uniqueCount="73">
  <si>
    <t>C</t>
  </si>
  <si>
    <t>D</t>
  </si>
  <si>
    <t>EP</t>
  </si>
  <si>
    <t>B</t>
  </si>
  <si>
    <t>Area amministrativa</t>
  </si>
  <si>
    <t>Area servizi generali e tecnici</t>
  </si>
  <si>
    <t>Area socio-sanitaria</t>
  </si>
  <si>
    <t>Area biblioteche</t>
  </si>
  <si>
    <t>Area tecnica, tecnico-scientifica ed elaborazione dati</t>
  </si>
  <si>
    <t>Area amministrativa-gestionale</t>
  </si>
  <si>
    <t>Area medico-odontoiatrica e socio-sanitaria</t>
  </si>
  <si>
    <t>DIR</t>
  </si>
  <si>
    <t>DG</t>
  </si>
  <si>
    <t>teste</t>
  </si>
  <si>
    <t>categoria</t>
  </si>
  <si>
    <t>TOTALE</t>
  </si>
  <si>
    <t>BCD</t>
  </si>
  <si>
    <t>compensi per la remunerazione di compiti che comportano oneri, rischi, o disagi particolarmente rilevanti, nonché la reperibilità</t>
  </si>
  <si>
    <t>NOTE</t>
  </si>
  <si>
    <t>* in base alla valutazione</t>
  </si>
  <si>
    <t>compensi diretti ad incentivare la produttività ed il miglioramento dei servizi *</t>
  </si>
  <si>
    <t>risultato ***</t>
  </si>
  <si>
    <t>indennità accessoria mensile ****</t>
  </si>
  <si>
    <t>** 1/3 incarichi in base alla valutazione</t>
  </si>
  <si>
    <t>*** in base alla valutazione</t>
  </si>
  <si>
    <t>**** in relazione al raggiungimento della performance di struttura</t>
  </si>
  <si>
    <t>posizioni, funzioni e incarichi e responsabilità **</t>
  </si>
  <si>
    <t>UNIVERSITA' DEGLI STUDI DI GENOVA</t>
  </si>
  <si>
    <t>COSTI Personale tecnico amministrativo A TEMPO INDETERMINATO - costi dal 1/1/2009</t>
  </si>
  <si>
    <t>CCNL 2006/2009  BIENNIO ECONOMICO 2008/2009</t>
  </si>
  <si>
    <t>CON ACCONTO CONTRATTO DAL 01/07/2010</t>
  </si>
  <si>
    <t>LIVELLO</t>
  </si>
  <si>
    <t>stip ccnl</t>
  </si>
  <si>
    <t>STIPENDIO</t>
  </si>
  <si>
    <t>I.I.S.</t>
  </si>
  <si>
    <t>ACC. CONTR
M.L. DAL 1-7-10</t>
  </si>
  <si>
    <t>13A STIP.</t>
  </si>
  <si>
    <t>13A I.I.S.</t>
  </si>
  <si>
    <t>INDENNITA' DI ATENEO</t>
  </si>
  <si>
    <t>TOTALE LORDO 
DIPENDENTE</t>
  </si>
  <si>
    <t>IRAP 8,5%</t>
  </si>
  <si>
    <t>OPERA  SU STIP+IIS
7,1% su 80%</t>
  </si>
  <si>
    <t>INPDAP 24,20%</t>
  </si>
  <si>
    <t>TOTALE CARICO ENTE</t>
  </si>
  <si>
    <t>COSTO LORDO
AZIENDA</t>
  </si>
  <si>
    <t>EP7</t>
  </si>
  <si>
    <t>EP6</t>
  </si>
  <si>
    <t>EP5</t>
  </si>
  <si>
    <t xml:space="preserve">EP4 </t>
  </si>
  <si>
    <t>EP3</t>
  </si>
  <si>
    <t xml:space="preserve">EP2 </t>
  </si>
  <si>
    <t>EP1</t>
  </si>
  <si>
    <t>D7</t>
  </si>
  <si>
    <t>D6</t>
  </si>
  <si>
    <t>D5</t>
  </si>
  <si>
    <t>D4</t>
  </si>
  <si>
    <t>D3</t>
  </si>
  <si>
    <t xml:space="preserve">D2 </t>
  </si>
  <si>
    <t>D1</t>
  </si>
  <si>
    <t>C7</t>
  </si>
  <si>
    <t>C6</t>
  </si>
  <si>
    <t>C5</t>
  </si>
  <si>
    <t xml:space="preserve">C4 </t>
  </si>
  <si>
    <t xml:space="preserve">C3 </t>
  </si>
  <si>
    <t xml:space="preserve">C2 </t>
  </si>
  <si>
    <t xml:space="preserve">C1 </t>
  </si>
  <si>
    <t>B6</t>
  </si>
  <si>
    <t>B5</t>
  </si>
  <si>
    <t xml:space="preserve">B4 </t>
  </si>
  <si>
    <t xml:space="preserve">B3 </t>
  </si>
  <si>
    <t xml:space="preserve">B2 </t>
  </si>
  <si>
    <t xml:space="preserve">B1 </t>
  </si>
  <si>
    <t>FTE (full time equivalent)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</si>
</sst>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_-[$€-410]\ * #,##0.00_-;\-[$€-410]\ * #,##0.00_-;_-[$€-410]\ * &quot;-&quot;??_-;_-@_-"/>
    <numFmt numFmtId="165" formatCode="&quot;€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48"/>
      <name val="Arial"/>
      <family val="2"/>
    </font>
    <font>
      <b/>
      <sz val="8"/>
      <color indexed="6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6" fillId="0" borderId="10" xfId="0" applyFont="1" applyFill="1" applyBorder="1"/>
    <xf numFmtId="0" fontId="16" fillId="0" borderId="0" xfId="0" applyFont="1"/>
    <xf numFmtId="0" fontId="16" fillId="0" borderId="10" xfId="0" applyFont="1" applyBorder="1" applyAlignment="1">
      <alignment wrapText="1"/>
    </xf>
    <xf numFmtId="164" fontId="0" fillId="0" borderId="10" xfId="0" applyNumberFormat="1" applyBorder="1"/>
    <xf numFmtId="0" fontId="19" fillId="0" borderId="0" xfId="0" applyFont="1"/>
    <xf numFmtId="4" fontId="20" fillId="0" borderId="0" xfId="0" applyNumberFormat="1" applyFont="1"/>
    <xf numFmtId="4" fontId="21" fillId="0" borderId="0" xfId="0" applyNumberFormat="1" applyFont="1"/>
    <xf numFmtId="0" fontId="20" fillId="0" borderId="0" xfId="0" applyFont="1"/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14" fontId="19" fillId="0" borderId="0" xfId="0" applyNumberFormat="1" applyFont="1"/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4" fontId="22" fillId="33" borderId="12" xfId="0" applyNumberFormat="1" applyFont="1" applyFill="1" applyBorder="1" applyAlignment="1">
      <alignment horizontal="center"/>
    </xf>
    <xf numFmtId="4" fontId="22" fillId="33" borderId="12" xfId="0" applyNumberFormat="1" applyFont="1" applyFill="1" applyBorder="1" applyAlignment="1">
      <alignment horizontal="center" wrapText="1"/>
    </xf>
    <xf numFmtId="4" fontId="22" fillId="33" borderId="13" xfId="0" applyNumberFormat="1" applyFont="1" applyFill="1" applyBorder="1" applyAlignment="1">
      <alignment horizontal="center" wrapText="1"/>
    </xf>
    <xf numFmtId="4" fontId="21" fillId="33" borderId="14" xfId="0" applyNumberFormat="1" applyFont="1" applyFill="1" applyBorder="1" applyAlignment="1">
      <alignment horizontal="center" wrapText="1"/>
    </xf>
    <xf numFmtId="4" fontId="22" fillId="33" borderId="14" xfId="0" applyNumberFormat="1" applyFont="1" applyFill="1" applyBorder="1" applyAlignment="1">
      <alignment wrapText="1"/>
    </xf>
    <xf numFmtId="0" fontId="20" fillId="0" borderId="15" xfId="0" applyFont="1" applyBorder="1"/>
    <xf numFmtId="0" fontId="20" fillId="34" borderId="15" xfId="0" applyFont="1" applyFill="1" applyBorder="1"/>
    <xf numFmtId="0" fontId="20" fillId="34" borderId="18" xfId="0" applyFont="1" applyFill="1" applyBorder="1"/>
    <xf numFmtId="165" fontId="20" fillId="0" borderId="10" xfId="0" applyNumberFormat="1" applyFont="1" applyBorder="1"/>
    <xf numFmtId="165" fontId="20" fillId="0" borderId="10" xfId="42" applyNumberFormat="1" applyFont="1" applyBorder="1"/>
    <xf numFmtId="165" fontId="20" fillId="34" borderId="10" xfId="42" applyNumberFormat="1" applyFont="1" applyFill="1" applyBorder="1"/>
    <xf numFmtId="165" fontId="20" fillId="0" borderId="16" xfId="42" applyNumberFormat="1" applyFont="1" applyBorder="1"/>
    <xf numFmtId="165" fontId="20" fillId="34" borderId="10" xfId="0" applyNumberFormat="1" applyFont="1" applyFill="1" applyBorder="1"/>
    <xf numFmtId="165" fontId="20" fillId="34" borderId="16" xfId="42" applyNumberFormat="1" applyFont="1" applyFill="1" applyBorder="1"/>
    <xf numFmtId="165" fontId="20" fillId="34" borderId="19" xfId="0" applyNumberFormat="1" applyFont="1" applyFill="1" applyBorder="1"/>
    <xf numFmtId="165" fontId="20" fillId="34" borderId="19" xfId="42" applyNumberFormat="1" applyFont="1" applyFill="1" applyBorder="1"/>
    <xf numFmtId="165" fontId="20" fillId="34" borderId="20" xfId="42" applyNumberFormat="1" applyFont="1" applyFill="1" applyBorder="1"/>
    <xf numFmtId="4" fontId="19" fillId="0" borderId="17" xfId="0" applyNumberFormat="1" applyFont="1" applyBorder="1"/>
    <xf numFmtId="4" fontId="19" fillId="34" borderId="17" xfId="0" applyNumberFormat="1" applyFont="1" applyFill="1" applyBorder="1"/>
    <xf numFmtId="4" fontId="19" fillId="34" borderId="21" xfId="0" applyNumberFormat="1" applyFont="1" applyFill="1" applyBorder="1"/>
    <xf numFmtId="165" fontId="21" fillId="0" borderId="10" xfId="42" applyNumberFormat="1" applyFont="1" applyBorder="1"/>
    <xf numFmtId="165" fontId="21" fillId="34" borderId="10" xfId="42" applyNumberFormat="1" applyFont="1" applyFill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[0]" xfId="42" builtinId="6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D3" sqref="D3"/>
    </sheetView>
  </sheetViews>
  <sheetFormatPr defaultRowHeight="15"/>
  <cols>
    <col min="1" max="1" width="48" customWidth="1"/>
    <col min="2" max="2" width="18.7109375" customWidth="1"/>
    <col min="3" max="3" width="23.5703125" customWidth="1"/>
  </cols>
  <sheetData>
    <row r="1" spans="1:3">
      <c r="A1" s="3" t="s">
        <v>14</v>
      </c>
      <c r="B1" s="3" t="s">
        <v>13</v>
      </c>
      <c r="C1" s="3" t="s">
        <v>72</v>
      </c>
    </row>
    <row r="2" spans="1:3">
      <c r="A2" s="2" t="s">
        <v>12</v>
      </c>
      <c r="B2" s="4">
        <v>1</v>
      </c>
      <c r="C2" s="4">
        <v>1</v>
      </c>
    </row>
    <row r="3" spans="1:3">
      <c r="A3" s="2"/>
      <c r="B3" s="4"/>
      <c r="C3" s="4"/>
    </row>
    <row r="4" spans="1:3">
      <c r="A4" s="2" t="s">
        <v>11</v>
      </c>
      <c r="B4" s="4">
        <v>9</v>
      </c>
      <c r="C4" s="4">
        <v>9</v>
      </c>
    </row>
    <row r="5" spans="1:3">
      <c r="A5" s="1"/>
      <c r="B5" s="5"/>
      <c r="C5" s="5"/>
    </row>
    <row r="6" spans="1:3">
      <c r="A6" s="2" t="s">
        <v>2</v>
      </c>
      <c r="B6" s="4">
        <v>66</v>
      </c>
      <c r="C6" s="4">
        <v>64.75</v>
      </c>
    </row>
    <row r="7" spans="1:3">
      <c r="A7" s="1" t="s">
        <v>9</v>
      </c>
      <c r="B7" s="5">
        <v>20</v>
      </c>
      <c r="C7" s="5">
        <v>20</v>
      </c>
    </row>
    <row r="8" spans="1:3">
      <c r="A8" s="1" t="s">
        <v>7</v>
      </c>
      <c r="B8" s="5">
        <v>4</v>
      </c>
      <c r="C8" s="5">
        <v>3.5</v>
      </c>
    </row>
    <row r="9" spans="1:3">
      <c r="A9" s="1" t="s">
        <v>10</v>
      </c>
      <c r="B9" s="5">
        <v>4</v>
      </c>
      <c r="C9" s="5">
        <v>4</v>
      </c>
    </row>
    <row r="10" spans="1:3">
      <c r="A10" s="1" t="s">
        <v>8</v>
      </c>
      <c r="B10" s="5">
        <v>38</v>
      </c>
      <c r="C10" s="5">
        <v>37.25</v>
      </c>
    </row>
    <row r="11" spans="1:3">
      <c r="A11" s="1"/>
      <c r="B11" s="5"/>
      <c r="C11" s="5"/>
    </row>
    <row r="12" spans="1:3">
      <c r="A12" s="2" t="s">
        <v>1</v>
      </c>
      <c r="B12" s="4">
        <v>367</v>
      </c>
      <c r="C12" s="4">
        <v>353.66</v>
      </c>
    </row>
    <row r="13" spans="1:3">
      <c r="A13" s="1" t="s">
        <v>9</v>
      </c>
      <c r="B13" s="5">
        <v>175</v>
      </c>
      <c r="C13" s="5">
        <v>168.84000000000003</v>
      </c>
    </row>
    <row r="14" spans="1:3">
      <c r="A14" s="1" t="s">
        <v>7</v>
      </c>
      <c r="B14" s="5">
        <v>23</v>
      </c>
      <c r="C14" s="5">
        <v>22.16</v>
      </c>
    </row>
    <row r="15" spans="1:3">
      <c r="A15" s="1" t="s">
        <v>6</v>
      </c>
      <c r="B15" s="5">
        <v>27</v>
      </c>
      <c r="C15" s="5">
        <v>25.75</v>
      </c>
    </row>
    <row r="16" spans="1:3">
      <c r="A16" s="1" t="s">
        <v>8</v>
      </c>
      <c r="B16" s="5">
        <v>142</v>
      </c>
      <c r="C16" s="5">
        <v>136.91</v>
      </c>
    </row>
    <row r="17" spans="1:3">
      <c r="A17" s="1"/>
      <c r="B17" s="5"/>
      <c r="C17" s="5"/>
    </row>
    <row r="18" spans="1:3">
      <c r="A18" s="2" t="s">
        <v>0</v>
      </c>
      <c r="B18" s="4">
        <v>796</v>
      </c>
      <c r="C18" s="4">
        <v>750.61999999999989</v>
      </c>
    </row>
    <row r="19" spans="1:3">
      <c r="A19" s="1" t="s">
        <v>4</v>
      </c>
      <c r="B19" s="5">
        <v>487</v>
      </c>
      <c r="C19" s="5">
        <v>453.73999999999995</v>
      </c>
    </row>
    <row r="20" spans="1:3">
      <c r="A20" s="1" t="s">
        <v>7</v>
      </c>
      <c r="B20" s="5">
        <v>53</v>
      </c>
      <c r="C20" s="5">
        <v>49.82</v>
      </c>
    </row>
    <row r="21" spans="1:3">
      <c r="A21" s="1" t="s">
        <v>6</v>
      </c>
      <c r="B21" s="5">
        <v>14</v>
      </c>
      <c r="C21" s="5">
        <v>13.42</v>
      </c>
    </row>
    <row r="22" spans="1:3">
      <c r="A22" s="1" t="s">
        <v>8</v>
      </c>
      <c r="B22" s="5">
        <v>242</v>
      </c>
      <c r="C22" s="5">
        <v>233.64</v>
      </c>
    </row>
    <row r="23" spans="1:3">
      <c r="A23" s="1"/>
      <c r="B23" s="5"/>
      <c r="C23" s="5"/>
    </row>
    <row r="24" spans="1:3">
      <c r="A24" s="2" t="s">
        <v>3</v>
      </c>
      <c r="B24" s="4">
        <v>183</v>
      </c>
      <c r="C24" s="4">
        <v>179.41000000000003</v>
      </c>
    </row>
    <row r="25" spans="1:3">
      <c r="A25" s="1" t="s">
        <v>4</v>
      </c>
      <c r="B25" s="5">
        <v>57</v>
      </c>
      <c r="C25" s="5">
        <v>55.92</v>
      </c>
    </row>
    <row r="26" spans="1:3">
      <c r="A26" s="1" t="s">
        <v>5</v>
      </c>
      <c r="B26" s="5">
        <v>125</v>
      </c>
      <c r="C26" s="5">
        <v>122.49000000000001</v>
      </c>
    </row>
    <row r="27" spans="1:3">
      <c r="A27" s="1" t="s">
        <v>6</v>
      </c>
      <c r="B27" s="5">
        <v>1</v>
      </c>
      <c r="C27" s="5">
        <v>1</v>
      </c>
    </row>
    <row r="28" spans="1:3">
      <c r="A28" s="1"/>
      <c r="B28" s="5"/>
      <c r="C28" s="5"/>
    </row>
    <row r="29" spans="1:3">
      <c r="A29" s="6" t="s">
        <v>15</v>
      </c>
      <c r="B29" s="4">
        <f>B2+B4+B6+B12+B18+B24</f>
        <v>1422</v>
      </c>
      <c r="C29" s="4">
        <f>C2+C4+C6+C12+C18+C24</f>
        <v>1358.44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O6" sqref="O6:O32"/>
    </sheetView>
  </sheetViews>
  <sheetFormatPr defaultRowHeight="15"/>
  <sheetData>
    <row r="1" spans="1:16">
      <c r="A1" s="10" t="s">
        <v>27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3"/>
    </row>
    <row r="2" spans="1:16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3"/>
    </row>
    <row r="3" spans="1:16">
      <c r="A3" s="10" t="s">
        <v>29</v>
      </c>
      <c r="B3" s="1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3"/>
    </row>
    <row r="4" spans="1:16" ht="15.75" thickBot="1">
      <c r="A4" s="17" t="s">
        <v>30</v>
      </c>
      <c r="B4" s="1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3"/>
    </row>
    <row r="5" spans="1:16" ht="45.75">
      <c r="A5" s="18" t="s">
        <v>31</v>
      </c>
      <c r="B5" s="19" t="s">
        <v>32</v>
      </c>
      <c r="C5" s="20" t="s">
        <v>33</v>
      </c>
      <c r="D5" s="20" t="s">
        <v>34</v>
      </c>
      <c r="E5" s="21" t="s">
        <v>35</v>
      </c>
      <c r="F5" s="20" t="s">
        <v>36</v>
      </c>
      <c r="G5" s="20" t="s">
        <v>37</v>
      </c>
      <c r="H5" s="21" t="s">
        <v>38</v>
      </c>
      <c r="I5" s="21" t="s">
        <v>39</v>
      </c>
      <c r="J5" s="20" t="s">
        <v>40</v>
      </c>
      <c r="K5" s="21" t="s">
        <v>41</v>
      </c>
      <c r="L5" s="21"/>
      <c r="M5" s="21" t="s">
        <v>42</v>
      </c>
      <c r="N5" s="22" t="s">
        <v>43</v>
      </c>
      <c r="O5" s="23" t="s">
        <v>44</v>
      </c>
      <c r="P5" s="24"/>
    </row>
    <row r="6" spans="1:16">
      <c r="A6" s="25" t="s">
        <v>45</v>
      </c>
      <c r="B6" s="28">
        <v>34049.75</v>
      </c>
      <c r="C6" s="29">
        <f t="shared" ref="C6:C31" si="0">+B6-D6</f>
        <v>27231.52</v>
      </c>
      <c r="D6" s="29">
        <v>6818.23</v>
      </c>
      <c r="E6" s="29">
        <v>21.28</v>
      </c>
      <c r="F6" s="28">
        <f t="shared" ref="F6:F31" si="1">C6/12</f>
        <v>2269.2933333333335</v>
      </c>
      <c r="G6" s="28">
        <f>+D6/12</f>
        <v>568.18583333333333</v>
      </c>
      <c r="H6" s="29">
        <v>3729.17</v>
      </c>
      <c r="I6" s="28">
        <f>C6+D6+F6+G6+H6+(E6*12)</f>
        <v>40871.75916666667</v>
      </c>
      <c r="J6" s="28">
        <f t="shared" ref="J6:J32" si="2">ROUND(I6*8.5/100,2)</f>
        <v>3474.1</v>
      </c>
      <c r="K6" s="30">
        <f t="shared" ref="K6:K25" si="3">ROUND(((C6+F6+H6+D6+G6+(E6*12))*5.68/100),2)</f>
        <v>2321.52</v>
      </c>
      <c r="L6" s="29"/>
      <c r="M6" s="29">
        <f t="shared" ref="M6:M32" si="4">ROUND(I6*24.2/100,2)</f>
        <v>9890.9699999999993</v>
      </c>
      <c r="N6" s="31">
        <f>SUM(J6:M6)</f>
        <v>15686.59</v>
      </c>
      <c r="O6" s="40">
        <f>+N6+I6</f>
        <v>56558.349166666667</v>
      </c>
      <c r="P6" s="37" t="str">
        <f>+A6</f>
        <v>EP7</v>
      </c>
    </row>
    <row r="7" spans="1:16">
      <c r="A7" s="25" t="s">
        <v>46</v>
      </c>
      <c r="B7" s="28">
        <v>32703.279999999999</v>
      </c>
      <c r="C7" s="29">
        <f t="shared" si="0"/>
        <v>25885.05</v>
      </c>
      <c r="D7" s="29">
        <v>6818.23</v>
      </c>
      <c r="E7" s="29">
        <v>20.440000000000001</v>
      </c>
      <c r="F7" s="28">
        <f t="shared" si="1"/>
        <v>2157.0875000000001</v>
      </c>
      <c r="G7" s="28">
        <f t="shared" ref="G7:G32" si="5">+D7/12</f>
        <v>568.18583333333333</v>
      </c>
      <c r="H7" s="29">
        <v>3729.17</v>
      </c>
      <c r="I7" s="28">
        <f t="shared" ref="I7:I32" si="6">C7+D7+F7+G7+H7+(E7*12)</f>
        <v>39403.003333333334</v>
      </c>
      <c r="J7" s="28">
        <f t="shared" si="2"/>
        <v>3349.26</v>
      </c>
      <c r="K7" s="30">
        <f t="shared" si="3"/>
        <v>2238.09</v>
      </c>
      <c r="L7" s="29"/>
      <c r="M7" s="29">
        <f t="shared" si="4"/>
        <v>9535.5300000000007</v>
      </c>
      <c r="N7" s="31">
        <f t="shared" ref="N7:N32" si="7">SUM(J7:M7)</f>
        <v>15122.880000000001</v>
      </c>
      <c r="O7" s="40">
        <f t="shared" ref="O7:O32" si="8">+N7+I7</f>
        <v>54525.883333333331</v>
      </c>
      <c r="P7" s="37" t="str">
        <f t="shared" ref="P7:P32" si="9">+A7</f>
        <v>EP6</v>
      </c>
    </row>
    <row r="8" spans="1:16">
      <c r="A8" s="25" t="s">
        <v>47</v>
      </c>
      <c r="B8" s="28">
        <v>31414.639999999999</v>
      </c>
      <c r="C8" s="29">
        <f t="shared" si="0"/>
        <v>24596.41</v>
      </c>
      <c r="D8" s="29">
        <v>6818.23</v>
      </c>
      <c r="E8" s="29">
        <v>19.63</v>
      </c>
      <c r="F8" s="28">
        <f t="shared" si="1"/>
        <v>2049.7008333333333</v>
      </c>
      <c r="G8" s="28">
        <f t="shared" si="5"/>
        <v>568.18583333333333</v>
      </c>
      <c r="H8" s="29">
        <v>3729.17</v>
      </c>
      <c r="I8" s="28">
        <f t="shared" si="6"/>
        <v>37997.256666666668</v>
      </c>
      <c r="J8" s="28">
        <f t="shared" si="2"/>
        <v>3229.77</v>
      </c>
      <c r="K8" s="30">
        <f t="shared" si="3"/>
        <v>2158.2399999999998</v>
      </c>
      <c r="L8" s="29"/>
      <c r="M8" s="29">
        <f t="shared" si="4"/>
        <v>9195.34</v>
      </c>
      <c r="N8" s="31">
        <f t="shared" si="7"/>
        <v>14583.35</v>
      </c>
      <c r="O8" s="40">
        <f t="shared" si="8"/>
        <v>52580.606666666667</v>
      </c>
      <c r="P8" s="37" t="str">
        <f t="shared" si="9"/>
        <v>EP5</v>
      </c>
    </row>
    <row r="9" spans="1:16">
      <c r="A9" s="25" t="s">
        <v>48</v>
      </c>
      <c r="B9" s="28">
        <v>30025.08</v>
      </c>
      <c r="C9" s="29">
        <f t="shared" si="0"/>
        <v>23206.850000000002</v>
      </c>
      <c r="D9" s="29">
        <v>6818.23</v>
      </c>
      <c r="E9" s="29">
        <v>18.77</v>
      </c>
      <c r="F9" s="28">
        <f t="shared" si="1"/>
        <v>1933.9041666666669</v>
      </c>
      <c r="G9" s="28">
        <f t="shared" si="5"/>
        <v>568.18583333333333</v>
      </c>
      <c r="H9" s="29">
        <v>3729.17</v>
      </c>
      <c r="I9" s="28">
        <f t="shared" si="6"/>
        <v>36481.58</v>
      </c>
      <c r="J9" s="28">
        <f t="shared" si="2"/>
        <v>3100.93</v>
      </c>
      <c r="K9" s="30">
        <f t="shared" si="3"/>
        <v>2072.15</v>
      </c>
      <c r="L9" s="29"/>
      <c r="M9" s="29">
        <f t="shared" si="4"/>
        <v>8828.5400000000009</v>
      </c>
      <c r="N9" s="31">
        <f t="shared" si="7"/>
        <v>14001.62</v>
      </c>
      <c r="O9" s="40">
        <f t="shared" si="8"/>
        <v>50483.200000000004</v>
      </c>
      <c r="P9" s="37" t="str">
        <f t="shared" si="9"/>
        <v xml:space="preserve">EP4 </v>
      </c>
    </row>
    <row r="10" spans="1:16">
      <c r="A10" s="25" t="s">
        <v>49</v>
      </c>
      <c r="B10" s="28">
        <v>27748.27</v>
      </c>
      <c r="C10" s="29">
        <f t="shared" si="0"/>
        <v>21066.010000000002</v>
      </c>
      <c r="D10" s="29">
        <v>6682.26</v>
      </c>
      <c r="E10" s="29">
        <v>17.34</v>
      </c>
      <c r="F10" s="28">
        <f t="shared" si="1"/>
        <v>1755.5008333333335</v>
      </c>
      <c r="G10" s="28">
        <f t="shared" si="5"/>
        <v>556.85500000000002</v>
      </c>
      <c r="H10" s="29">
        <v>2816.8</v>
      </c>
      <c r="I10" s="28">
        <f t="shared" si="6"/>
        <v>33085.505833333336</v>
      </c>
      <c r="J10" s="28">
        <f t="shared" si="2"/>
        <v>2812.27</v>
      </c>
      <c r="K10" s="30">
        <f t="shared" si="3"/>
        <v>1879.26</v>
      </c>
      <c r="L10" s="29"/>
      <c r="M10" s="29">
        <f t="shared" si="4"/>
        <v>8006.69</v>
      </c>
      <c r="N10" s="31">
        <f t="shared" si="7"/>
        <v>12698.22</v>
      </c>
      <c r="O10" s="40">
        <f t="shared" si="8"/>
        <v>45783.725833333338</v>
      </c>
      <c r="P10" s="37" t="str">
        <f t="shared" si="9"/>
        <v>EP3</v>
      </c>
    </row>
    <row r="11" spans="1:16">
      <c r="A11" s="25" t="s">
        <v>50</v>
      </c>
      <c r="B11" s="28">
        <v>26206.89</v>
      </c>
      <c r="C11" s="29">
        <f t="shared" si="0"/>
        <v>19524.629999999997</v>
      </c>
      <c r="D11" s="29">
        <v>6682.26</v>
      </c>
      <c r="E11" s="29">
        <v>16.38</v>
      </c>
      <c r="F11" s="28">
        <f t="shared" si="1"/>
        <v>1627.0524999999998</v>
      </c>
      <c r="G11" s="28">
        <f t="shared" si="5"/>
        <v>556.85500000000002</v>
      </c>
      <c r="H11" s="29">
        <v>2816.8</v>
      </c>
      <c r="I11" s="28">
        <f t="shared" si="6"/>
        <v>31404.157499999998</v>
      </c>
      <c r="J11" s="28">
        <f t="shared" si="2"/>
        <v>2669.35</v>
      </c>
      <c r="K11" s="30">
        <f t="shared" si="3"/>
        <v>1783.76</v>
      </c>
      <c r="L11" s="29"/>
      <c r="M11" s="29">
        <f t="shared" si="4"/>
        <v>7599.81</v>
      </c>
      <c r="N11" s="31">
        <f t="shared" si="7"/>
        <v>12052.92</v>
      </c>
      <c r="O11" s="40">
        <f t="shared" si="8"/>
        <v>43457.077499999999</v>
      </c>
      <c r="P11" s="37" t="str">
        <f t="shared" si="9"/>
        <v xml:space="preserve">EP2 </v>
      </c>
    </row>
    <row r="12" spans="1:16">
      <c r="A12" s="26" t="s">
        <v>51</v>
      </c>
      <c r="B12" s="32">
        <v>24580.5</v>
      </c>
      <c r="C12" s="30">
        <f>+B12-D12</f>
        <v>17898.239999999998</v>
      </c>
      <c r="D12" s="30">
        <v>6682.26</v>
      </c>
      <c r="E12" s="30">
        <v>15.36</v>
      </c>
      <c r="F12" s="32">
        <v>1491.52</v>
      </c>
      <c r="G12" s="32">
        <f t="shared" si="5"/>
        <v>556.85500000000002</v>
      </c>
      <c r="H12" s="30">
        <v>2816.8</v>
      </c>
      <c r="I12" s="28">
        <f t="shared" si="6"/>
        <v>29629.994999999999</v>
      </c>
      <c r="J12" s="32">
        <f t="shared" si="2"/>
        <v>2518.5500000000002</v>
      </c>
      <c r="K12" s="30">
        <f t="shared" si="3"/>
        <v>1682.98</v>
      </c>
      <c r="L12" s="30"/>
      <c r="M12" s="30">
        <f t="shared" si="4"/>
        <v>7170.46</v>
      </c>
      <c r="N12" s="33">
        <f t="shared" si="7"/>
        <v>11371.990000000002</v>
      </c>
      <c r="O12" s="41">
        <f t="shared" si="8"/>
        <v>41001.985000000001</v>
      </c>
      <c r="P12" s="38" t="str">
        <f t="shared" si="9"/>
        <v>EP1</v>
      </c>
    </row>
    <row r="13" spans="1:16">
      <c r="A13" s="25" t="s">
        <v>52</v>
      </c>
      <c r="B13" s="28">
        <v>27847.21</v>
      </c>
      <c r="C13" s="29">
        <f t="shared" si="0"/>
        <v>21301.97</v>
      </c>
      <c r="D13" s="29">
        <v>6545.24</v>
      </c>
      <c r="E13" s="29">
        <v>17.399999999999999</v>
      </c>
      <c r="F13" s="28">
        <f t="shared" si="1"/>
        <v>1775.1641666666667</v>
      </c>
      <c r="G13" s="28">
        <f t="shared" si="5"/>
        <v>545.43666666666661</v>
      </c>
      <c r="H13" s="29">
        <v>2350.06</v>
      </c>
      <c r="I13" s="28">
        <f t="shared" si="6"/>
        <v>32726.670833333334</v>
      </c>
      <c r="J13" s="28">
        <f t="shared" si="2"/>
        <v>2781.77</v>
      </c>
      <c r="K13" s="30">
        <f t="shared" si="3"/>
        <v>1858.87</v>
      </c>
      <c r="L13" s="29"/>
      <c r="M13" s="29">
        <f t="shared" si="4"/>
        <v>7919.85</v>
      </c>
      <c r="N13" s="31">
        <f t="shared" si="7"/>
        <v>12560.49</v>
      </c>
      <c r="O13" s="40">
        <f t="shared" si="8"/>
        <v>45287.160833333335</v>
      </c>
      <c r="P13" s="37" t="str">
        <f t="shared" si="9"/>
        <v>D7</v>
      </c>
    </row>
    <row r="14" spans="1:16">
      <c r="A14" s="25" t="s">
        <v>53</v>
      </c>
      <c r="B14" s="28">
        <v>26839.19</v>
      </c>
      <c r="C14" s="29">
        <f t="shared" si="0"/>
        <v>20293.949999999997</v>
      </c>
      <c r="D14" s="29">
        <v>6545.24</v>
      </c>
      <c r="E14" s="29">
        <v>16.77</v>
      </c>
      <c r="F14" s="28">
        <f t="shared" si="1"/>
        <v>1691.1624999999997</v>
      </c>
      <c r="G14" s="28">
        <f t="shared" si="5"/>
        <v>545.43666666666661</v>
      </c>
      <c r="H14" s="29">
        <v>2350.06</v>
      </c>
      <c r="I14" s="28">
        <f t="shared" si="6"/>
        <v>31627.089166666665</v>
      </c>
      <c r="J14" s="28">
        <f t="shared" si="2"/>
        <v>2688.3</v>
      </c>
      <c r="K14" s="30">
        <f t="shared" si="3"/>
        <v>1796.42</v>
      </c>
      <c r="L14" s="29"/>
      <c r="M14" s="29">
        <f t="shared" si="4"/>
        <v>7653.76</v>
      </c>
      <c r="N14" s="31">
        <f t="shared" si="7"/>
        <v>12138.48</v>
      </c>
      <c r="O14" s="40">
        <f t="shared" si="8"/>
        <v>43765.569166666668</v>
      </c>
      <c r="P14" s="37" t="str">
        <f t="shared" si="9"/>
        <v>D6</v>
      </c>
    </row>
    <row r="15" spans="1:16">
      <c r="A15" s="25" t="s">
        <v>54</v>
      </c>
      <c r="B15" s="28">
        <v>25870.87</v>
      </c>
      <c r="C15" s="29">
        <f t="shared" si="0"/>
        <v>19325.629999999997</v>
      </c>
      <c r="D15" s="29">
        <v>6545.24</v>
      </c>
      <c r="E15" s="29">
        <v>16.170000000000002</v>
      </c>
      <c r="F15" s="28">
        <f t="shared" si="1"/>
        <v>1610.4691666666665</v>
      </c>
      <c r="G15" s="28">
        <f t="shared" si="5"/>
        <v>545.43666666666661</v>
      </c>
      <c r="H15" s="29">
        <v>2350.06</v>
      </c>
      <c r="I15" s="28">
        <f t="shared" si="6"/>
        <v>30570.875833333332</v>
      </c>
      <c r="J15" s="28">
        <f t="shared" si="2"/>
        <v>2598.52</v>
      </c>
      <c r="K15" s="30">
        <f t="shared" si="3"/>
        <v>1736.43</v>
      </c>
      <c r="L15" s="29"/>
      <c r="M15" s="29">
        <f t="shared" si="4"/>
        <v>7398.15</v>
      </c>
      <c r="N15" s="31">
        <f t="shared" si="7"/>
        <v>11733.099999999999</v>
      </c>
      <c r="O15" s="40">
        <f t="shared" si="8"/>
        <v>42303.97583333333</v>
      </c>
      <c r="P15" s="37" t="str">
        <f t="shared" si="9"/>
        <v>D5</v>
      </c>
    </row>
    <row r="16" spans="1:16">
      <c r="A16" s="25" t="s">
        <v>55</v>
      </c>
      <c r="B16" s="28">
        <v>24946.78</v>
      </c>
      <c r="C16" s="29">
        <f t="shared" si="0"/>
        <v>18401.54</v>
      </c>
      <c r="D16" s="29">
        <v>6545.24</v>
      </c>
      <c r="E16" s="29">
        <v>15.59</v>
      </c>
      <c r="F16" s="28">
        <f t="shared" si="1"/>
        <v>1533.4616666666668</v>
      </c>
      <c r="G16" s="28">
        <f t="shared" si="5"/>
        <v>545.43666666666661</v>
      </c>
      <c r="H16" s="29">
        <v>2350.06</v>
      </c>
      <c r="I16" s="28">
        <f t="shared" si="6"/>
        <v>29562.818333333336</v>
      </c>
      <c r="J16" s="28">
        <f t="shared" si="2"/>
        <v>2512.84</v>
      </c>
      <c r="K16" s="30">
        <f t="shared" si="3"/>
        <v>1679.17</v>
      </c>
      <c r="L16" s="29"/>
      <c r="M16" s="29">
        <f t="shared" si="4"/>
        <v>7154.2</v>
      </c>
      <c r="N16" s="31">
        <f t="shared" si="7"/>
        <v>11346.21</v>
      </c>
      <c r="O16" s="40">
        <f t="shared" si="8"/>
        <v>40909.028333333335</v>
      </c>
      <c r="P16" s="37" t="str">
        <f t="shared" si="9"/>
        <v>D4</v>
      </c>
    </row>
    <row r="17" spans="1:16">
      <c r="A17" s="25" t="s">
        <v>56</v>
      </c>
      <c r="B17" s="28">
        <v>23695.02</v>
      </c>
      <c r="C17" s="29">
        <f t="shared" si="0"/>
        <v>17149.78</v>
      </c>
      <c r="D17" s="29">
        <v>6545.24</v>
      </c>
      <c r="E17" s="29">
        <v>14.81</v>
      </c>
      <c r="F17" s="28">
        <f t="shared" si="1"/>
        <v>1429.1483333333333</v>
      </c>
      <c r="G17" s="28">
        <f t="shared" si="5"/>
        <v>545.43666666666661</v>
      </c>
      <c r="H17" s="29">
        <v>2350.06</v>
      </c>
      <c r="I17" s="28">
        <f t="shared" si="6"/>
        <v>28197.385000000002</v>
      </c>
      <c r="J17" s="28">
        <f t="shared" si="2"/>
        <v>2396.7800000000002</v>
      </c>
      <c r="K17" s="30">
        <f t="shared" si="3"/>
        <v>1601.61</v>
      </c>
      <c r="L17" s="29"/>
      <c r="M17" s="29">
        <f t="shared" si="4"/>
        <v>6823.77</v>
      </c>
      <c r="N17" s="31">
        <f t="shared" si="7"/>
        <v>10822.16</v>
      </c>
      <c r="O17" s="40">
        <f t="shared" si="8"/>
        <v>39019.544999999998</v>
      </c>
      <c r="P17" s="37" t="str">
        <f t="shared" si="9"/>
        <v>D3</v>
      </c>
    </row>
    <row r="18" spans="1:16">
      <c r="A18" s="25" t="s">
        <v>57</v>
      </c>
      <c r="B18" s="28">
        <v>22668.55</v>
      </c>
      <c r="C18" s="29">
        <f t="shared" si="0"/>
        <v>16123.31</v>
      </c>
      <c r="D18" s="29">
        <v>6545.24</v>
      </c>
      <c r="E18" s="29">
        <v>14.17</v>
      </c>
      <c r="F18" s="28">
        <f t="shared" si="1"/>
        <v>1343.6091666666666</v>
      </c>
      <c r="G18" s="28">
        <f t="shared" si="5"/>
        <v>545.43666666666661</v>
      </c>
      <c r="H18" s="29">
        <v>2350.06</v>
      </c>
      <c r="I18" s="28">
        <f t="shared" si="6"/>
        <v>27077.695833333335</v>
      </c>
      <c r="J18" s="28">
        <f t="shared" si="2"/>
        <v>2301.6</v>
      </c>
      <c r="K18" s="30">
        <f t="shared" si="3"/>
        <v>1538.01</v>
      </c>
      <c r="L18" s="29"/>
      <c r="M18" s="29">
        <f t="shared" si="4"/>
        <v>6552.8</v>
      </c>
      <c r="N18" s="31">
        <f t="shared" si="7"/>
        <v>10392.41</v>
      </c>
      <c r="O18" s="40">
        <f t="shared" si="8"/>
        <v>37470.105833333335</v>
      </c>
      <c r="P18" s="37" t="str">
        <f t="shared" si="9"/>
        <v xml:space="preserve">D2 </v>
      </c>
    </row>
    <row r="19" spans="1:16">
      <c r="A19" s="26" t="s">
        <v>58</v>
      </c>
      <c r="B19" s="32">
        <v>21779.88</v>
      </c>
      <c r="C19" s="30">
        <f>+B19-D19</f>
        <v>15234.640000000001</v>
      </c>
      <c r="D19" s="30">
        <v>6545.24</v>
      </c>
      <c r="E19" s="30">
        <v>13.61</v>
      </c>
      <c r="F19" s="32">
        <v>1269.55</v>
      </c>
      <c r="G19" s="32">
        <f t="shared" si="5"/>
        <v>545.43666666666661</v>
      </c>
      <c r="H19" s="30">
        <v>2350.06</v>
      </c>
      <c r="I19" s="28">
        <f t="shared" si="6"/>
        <v>26108.24666666667</v>
      </c>
      <c r="J19" s="32">
        <f t="shared" si="2"/>
        <v>2219.1999999999998</v>
      </c>
      <c r="K19" s="30">
        <f t="shared" si="3"/>
        <v>1482.95</v>
      </c>
      <c r="L19" s="30"/>
      <c r="M19" s="30">
        <f t="shared" si="4"/>
        <v>6318.2</v>
      </c>
      <c r="N19" s="33">
        <f t="shared" si="7"/>
        <v>10020.349999999999</v>
      </c>
      <c r="O19" s="41">
        <f t="shared" si="8"/>
        <v>36128.596666666665</v>
      </c>
      <c r="P19" s="38" t="str">
        <f t="shared" si="9"/>
        <v>D1</v>
      </c>
    </row>
    <row r="20" spans="1:16">
      <c r="A20" s="25" t="s">
        <v>59</v>
      </c>
      <c r="B20" s="28">
        <v>23025.77</v>
      </c>
      <c r="C20" s="29">
        <f t="shared" si="0"/>
        <v>16575.690000000002</v>
      </c>
      <c r="D20" s="29">
        <v>6450.08</v>
      </c>
      <c r="E20" s="29">
        <v>14.39</v>
      </c>
      <c r="F20" s="28">
        <f t="shared" si="1"/>
        <v>1381.3075000000001</v>
      </c>
      <c r="G20" s="28">
        <f t="shared" si="5"/>
        <v>537.50666666666666</v>
      </c>
      <c r="H20" s="29">
        <v>1643.57</v>
      </c>
      <c r="I20" s="28">
        <f t="shared" si="6"/>
        <v>26760.834166666671</v>
      </c>
      <c r="J20" s="28">
        <f t="shared" si="2"/>
        <v>2274.67</v>
      </c>
      <c r="K20" s="30">
        <f t="shared" si="3"/>
        <v>1520.02</v>
      </c>
      <c r="L20" s="29"/>
      <c r="M20" s="29">
        <f t="shared" si="4"/>
        <v>6476.12</v>
      </c>
      <c r="N20" s="31">
        <f t="shared" si="7"/>
        <v>10270.81</v>
      </c>
      <c r="O20" s="40">
        <f t="shared" si="8"/>
        <v>37031.644166666672</v>
      </c>
      <c r="P20" s="37" t="str">
        <f t="shared" si="9"/>
        <v>C7</v>
      </c>
    </row>
    <row r="21" spans="1:16">
      <c r="A21" s="25" t="s">
        <v>60</v>
      </c>
      <c r="B21" s="28">
        <v>22272.12</v>
      </c>
      <c r="C21" s="29">
        <f t="shared" si="0"/>
        <v>15822.039999999999</v>
      </c>
      <c r="D21" s="29">
        <v>6450.08</v>
      </c>
      <c r="E21" s="29">
        <v>13.92</v>
      </c>
      <c r="F21" s="28">
        <f t="shared" si="1"/>
        <v>1318.5033333333333</v>
      </c>
      <c r="G21" s="28">
        <f t="shared" si="5"/>
        <v>537.50666666666666</v>
      </c>
      <c r="H21" s="29">
        <v>1643.57</v>
      </c>
      <c r="I21" s="28">
        <f t="shared" si="6"/>
        <v>25938.74</v>
      </c>
      <c r="J21" s="28">
        <f t="shared" si="2"/>
        <v>2204.79</v>
      </c>
      <c r="K21" s="30">
        <f t="shared" si="3"/>
        <v>1473.32</v>
      </c>
      <c r="L21" s="29"/>
      <c r="M21" s="29">
        <f t="shared" si="4"/>
        <v>6277.18</v>
      </c>
      <c r="N21" s="31">
        <f t="shared" si="7"/>
        <v>9955.2900000000009</v>
      </c>
      <c r="O21" s="40">
        <f t="shared" si="8"/>
        <v>35894.03</v>
      </c>
      <c r="P21" s="37" t="str">
        <f t="shared" si="9"/>
        <v>C6</v>
      </c>
    </row>
    <row r="22" spans="1:16">
      <c r="A22" s="25" t="s">
        <v>61</v>
      </c>
      <c r="B22" s="28">
        <v>21545.33</v>
      </c>
      <c r="C22" s="29">
        <f t="shared" si="0"/>
        <v>15095.250000000002</v>
      </c>
      <c r="D22" s="29">
        <v>6450.08</v>
      </c>
      <c r="E22" s="29">
        <v>13.47</v>
      </c>
      <c r="F22" s="28">
        <f t="shared" si="1"/>
        <v>1257.9375000000002</v>
      </c>
      <c r="G22" s="28">
        <f t="shared" si="5"/>
        <v>537.50666666666666</v>
      </c>
      <c r="H22" s="29">
        <v>1643.57</v>
      </c>
      <c r="I22" s="28">
        <f t="shared" si="6"/>
        <v>25145.984166666669</v>
      </c>
      <c r="J22" s="28">
        <f t="shared" si="2"/>
        <v>2137.41</v>
      </c>
      <c r="K22" s="30">
        <f t="shared" si="3"/>
        <v>1428.29</v>
      </c>
      <c r="L22" s="29"/>
      <c r="M22" s="29">
        <f t="shared" si="4"/>
        <v>6085.33</v>
      </c>
      <c r="N22" s="31">
        <f t="shared" si="7"/>
        <v>9651.0299999999988</v>
      </c>
      <c r="O22" s="40">
        <f t="shared" si="8"/>
        <v>34797.014166666668</v>
      </c>
      <c r="P22" s="37" t="str">
        <f t="shared" si="9"/>
        <v>C5</v>
      </c>
    </row>
    <row r="23" spans="1:16">
      <c r="A23" s="25" t="s">
        <v>62</v>
      </c>
      <c r="B23" s="28">
        <v>20847.009999999998</v>
      </c>
      <c r="C23" s="29">
        <f t="shared" si="0"/>
        <v>14396.929999999998</v>
      </c>
      <c r="D23" s="29">
        <v>6450.08</v>
      </c>
      <c r="E23" s="29">
        <v>13.03</v>
      </c>
      <c r="F23" s="28">
        <f t="shared" si="1"/>
        <v>1199.7441666666666</v>
      </c>
      <c r="G23" s="28">
        <f t="shared" si="5"/>
        <v>537.50666666666666</v>
      </c>
      <c r="H23" s="29">
        <v>1643.57</v>
      </c>
      <c r="I23" s="28">
        <f t="shared" si="6"/>
        <v>24384.190833333334</v>
      </c>
      <c r="J23" s="28">
        <f t="shared" si="2"/>
        <v>2072.66</v>
      </c>
      <c r="K23" s="30">
        <f t="shared" si="3"/>
        <v>1385.02</v>
      </c>
      <c r="L23" s="29"/>
      <c r="M23" s="29">
        <f t="shared" si="4"/>
        <v>5900.97</v>
      </c>
      <c r="N23" s="31">
        <f t="shared" si="7"/>
        <v>9358.65</v>
      </c>
      <c r="O23" s="40">
        <f t="shared" si="8"/>
        <v>33742.840833333335</v>
      </c>
      <c r="P23" s="37" t="str">
        <f t="shared" si="9"/>
        <v xml:space="preserve">C4 </v>
      </c>
    </row>
    <row r="24" spans="1:16">
      <c r="A24" s="25" t="s">
        <v>63</v>
      </c>
      <c r="B24" s="28">
        <v>19788.27</v>
      </c>
      <c r="C24" s="29">
        <f t="shared" si="0"/>
        <v>13415.630000000001</v>
      </c>
      <c r="D24" s="29">
        <v>6372.64</v>
      </c>
      <c r="E24" s="29">
        <v>12.37</v>
      </c>
      <c r="F24" s="28">
        <f t="shared" si="1"/>
        <v>1117.9691666666668</v>
      </c>
      <c r="G24" s="28">
        <f t="shared" si="5"/>
        <v>531.0533333333334</v>
      </c>
      <c r="H24" s="29">
        <v>1643.57</v>
      </c>
      <c r="I24" s="28">
        <f t="shared" si="6"/>
        <v>23229.302499999998</v>
      </c>
      <c r="J24" s="28">
        <f t="shared" si="2"/>
        <v>1974.49</v>
      </c>
      <c r="K24" s="30">
        <f t="shared" si="3"/>
        <v>1319.42</v>
      </c>
      <c r="L24" s="29"/>
      <c r="M24" s="29">
        <f t="shared" si="4"/>
        <v>5621.49</v>
      </c>
      <c r="N24" s="31">
        <f t="shared" si="7"/>
        <v>8915.4</v>
      </c>
      <c r="O24" s="40">
        <f t="shared" si="8"/>
        <v>32144.702499999999</v>
      </c>
      <c r="P24" s="37" t="str">
        <f t="shared" si="9"/>
        <v xml:space="preserve">C3 </v>
      </c>
    </row>
    <row r="25" spans="1:16">
      <c r="A25" s="25" t="s">
        <v>64</v>
      </c>
      <c r="B25" s="28">
        <v>18993.11</v>
      </c>
      <c r="C25" s="29">
        <f t="shared" si="0"/>
        <v>12620.470000000001</v>
      </c>
      <c r="D25" s="29">
        <v>6372.64</v>
      </c>
      <c r="E25" s="29">
        <v>11.87</v>
      </c>
      <c r="F25" s="28">
        <f t="shared" si="1"/>
        <v>1051.7058333333334</v>
      </c>
      <c r="G25" s="28">
        <f t="shared" si="5"/>
        <v>531.0533333333334</v>
      </c>
      <c r="H25" s="29">
        <v>1643.57</v>
      </c>
      <c r="I25" s="28">
        <f t="shared" si="6"/>
        <v>22361.879166666666</v>
      </c>
      <c r="J25" s="28">
        <f t="shared" si="2"/>
        <v>1900.76</v>
      </c>
      <c r="K25" s="30">
        <f t="shared" si="3"/>
        <v>1270.1500000000001</v>
      </c>
      <c r="L25" s="29"/>
      <c r="M25" s="29">
        <f t="shared" si="4"/>
        <v>5411.57</v>
      </c>
      <c r="N25" s="31">
        <f t="shared" si="7"/>
        <v>8582.48</v>
      </c>
      <c r="O25" s="40">
        <f t="shared" si="8"/>
        <v>30944.359166666665</v>
      </c>
      <c r="P25" s="37" t="str">
        <f t="shared" si="9"/>
        <v xml:space="preserve">C2 </v>
      </c>
    </row>
    <row r="26" spans="1:16">
      <c r="A26" s="26" t="s">
        <v>65</v>
      </c>
      <c r="B26" s="32">
        <v>18614.990000000002</v>
      </c>
      <c r="C26" s="30">
        <f>+B26-D26</f>
        <v>12242.350000000002</v>
      </c>
      <c r="D26" s="30">
        <v>6372.64</v>
      </c>
      <c r="E26" s="30">
        <v>11.63</v>
      </c>
      <c r="F26" s="32">
        <v>1020.19</v>
      </c>
      <c r="G26" s="32">
        <f t="shared" si="5"/>
        <v>531.0533333333334</v>
      </c>
      <c r="H26" s="30">
        <v>1643.57</v>
      </c>
      <c r="I26" s="28">
        <f t="shared" si="6"/>
        <v>21949.363333333335</v>
      </c>
      <c r="J26" s="32">
        <f t="shared" si="2"/>
        <v>1865.7</v>
      </c>
      <c r="K26" s="30">
        <f>ROUND(((C26+F26+H26+D26+G26+(E26*12))*5.68/100),2)</f>
        <v>1246.72</v>
      </c>
      <c r="L26" s="30"/>
      <c r="M26" s="30">
        <f t="shared" si="4"/>
        <v>5311.75</v>
      </c>
      <c r="N26" s="33">
        <f t="shared" si="7"/>
        <v>8424.17</v>
      </c>
      <c r="O26" s="41">
        <f t="shared" si="8"/>
        <v>30373.533333333333</v>
      </c>
      <c r="P26" s="38" t="str">
        <f t="shared" si="9"/>
        <v xml:space="preserve">C1 </v>
      </c>
    </row>
    <row r="27" spans="1:16">
      <c r="A27" s="25" t="s">
        <v>66</v>
      </c>
      <c r="B27" s="28">
        <v>20453.72</v>
      </c>
      <c r="C27" s="29">
        <f t="shared" si="0"/>
        <v>14120.760000000002</v>
      </c>
      <c r="D27" s="29">
        <v>6332.96</v>
      </c>
      <c r="E27" s="29">
        <v>12.78</v>
      </c>
      <c r="F27" s="28">
        <f t="shared" si="1"/>
        <v>1176.7300000000002</v>
      </c>
      <c r="G27" s="28">
        <f t="shared" si="5"/>
        <v>527.74666666666667</v>
      </c>
      <c r="H27" s="29">
        <v>1209.06</v>
      </c>
      <c r="I27" s="28">
        <f t="shared" si="6"/>
        <v>23520.616666666669</v>
      </c>
      <c r="J27" s="28">
        <f t="shared" si="2"/>
        <v>1999.25</v>
      </c>
      <c r="K27" s="30">
        <f t="shared" ref="K27:K32" si="10">ROUND(((C27+F27+H27+D27+G27+(E27*12))*5.68/100),2)</f>
        <v>1335.97</v>
      </c>
      <c r="L27" s="29"/>
      <c r="M27" s="29">
        <f t="shared" si="4"/>
        <v>5691.99</v>
      </c>
      <c r="N27" s="31">
        <f t="shared" si="7"/>
        <v>9027.2099999999991</v>
      </c>
      <c r="O27" s="40">
        <f t="shared" si="8"/>
        <v>32547.826666666668</v>
      </c>
      <c r="P27" s="37" t="str">
        <f t="shared" si="9"/>
        <v>B6</v>
      </c>
    </row>
    <row r="28" spans="1:16">
      <c r="A28" s="25" t="s">
        <v>67</v>
      </c>
      <c r="B28" s="28">
        <v>19663.740000000002</v>
      </c>
      <c r="C28" s="29">
        <f t="shared" si="0"/>
        <v>13330.780000000002</v>
      </c>
      <c r="D28" s="29">
        <v>6332.96</v>
      </c>
      <c r="E28" s="29">
        <v>12.29</v>
      </c>
      <c r="F28" s="28">
        <f t="shared" si="1"/>
        <v>1110.8983333333335</v>
      </c>
      <c r="G28" s="28">
        <f t="shared" si="5"/>
        <v>527.74666666666667</v>
      </c>
      <c r="H28" s="29">
        <v>1209.06</v>
      </c>
      <c r="I28" s="28">
        <f t="shared" si="6"/>
        <v>22658.925000000003</v>
      </c>
      <c r="J28" s="28">
        <f t="shared" si="2"/>
        <v>1926.01</v>
      </c>
      <c r="K28" s="30">
        <f t="shared" si="10"/>
        <v>1287.03</v>
      </c>
      <c r="L28" s="29"/>
      <c r="M28" s="29">
        <f t="shared" si="4"/>
        <v>5483.46</v>
      </c>
      <c r="N28" s="31">
        <f t="shared" si="7"/>
        <v>8696.5</v>
      </c>
      <c r="O28" s="40">
        <f t="shared" si="8"/>
        <v>31355.425000000003</v>
      </c>
      <c r="P28" s="37" t="str">
        <f t="shared" si="9"/>
        <v>B5</v>
      </c>
    </row>
    <row r="29" spans="1:16">
      <c r="A29" s="25" t="s">
        <v>68</v>
      </c>
      <c r="B29" s="28">
        <v>18907.04</v>
      </c>
      <c r="C29" s="29">
        <f t="shared" si="0"/>
        <v>12574.080000000002</v>
      </c>
      <c r="D29" s="29">
        <v>6332.96</v>
      </c>
      <c r="E29" s="29">
        <v>11.82</v>
      </c>
      <c r="F29" s="28">
        <f t="shared" si="1"/>
        <v>1047.8400000000001</v>
      </c>
      <c r="G29" s="28">
        <f t="shared" si="5"/>
        <v>527.74666666666667</v>
      </c>
      <c r="H29" s="29">
        <v>1209.06</v>
      </c>
      <c r="I29" s="28">
        <f t="shared" si="6"/>
        <v>21833.526666666668</v>
      </c>
      <c r="J29" s="28">
        <f t="shared" si="2"/>
        <v>1855.85</v>
      </c>
      <c r="K29" s="30">
        <f t="shared" si="10"/>
        <v>1240.1400000000001</v>
      </c>
      <c r="L29" s="29"/>
      <c r="M29" s="29">
        <f t="shared" si="4"/>
        <v>5283.71</v>
      </c>
      <c r="N29" s="31">
        <f t="shared" si="7"/>
        <v>8379.7000000000007</v>
      </c>
      <c r="O29" s="40">
        <f t="shared" si="8"/>
        <v>30213.226666666669</v>
      </c>
      <c r="P29" s="37" t="str">
        <f t="shared" si="9"/>
        <v xml:space="preserve">B4 </v>
      </c>
    </row>
    <row r="30" spans="1:16">
      <c r="A30" s="25" t="s">
        <v>69</v>
      </c>
      <c r="B30" s="28">
        <v>18069.509999999998</v>
      </c>
      <c r="C30" s="29">
        <f t="shared" si="0"/>
        <v>11736.55</v>
      </c>
      <c r="D30" s="29">
        <v>6332.96</v>
      </c>
      <c r="E30" s="29">
        <v>11.29</v>
      </c>
      <c r="F30" s="28">
        <f t="shared" si="1"/>
        <v>978.04583333333323</v>
      </c>
      <c r="G30" s="28">
        <f t="shared" si="5"/>
        <v>527.74666666666667</v>
      </c>
      <c r="H30" s="29">
        <v>1209.06</v>
      </c>
      <c r="I30" s="28">
        <f t="shared" si="6"/>
        <v>20919.842499999999</v>
      </c>
      <c r="J30" s="28">
        <f t="shared" si="2"/>
        <v>1778.19</v>
      </c>
      <c r="K30" s="30">
        <f t="shared" si="10"/>
        <v>1188.25</v>
      </c>
      <c r="L30" s="29"/>
      <c r="M30" s="29">
        <f t="shared" si="4"/>
        <v>5062.6000000000004</v>
      </c>
      <c r="N30" s="31">
        <f t="shared" si="7"/>
        <v>8029.0400000000009</v>
      </c>
      <c r="O30" s="40">
        <f t="shared" si="8"/>
        <v>28948.8825</v>
      </c>
      <c r="P30" s="37" t="str">
        <f t="shared" si="9"/>
        <v xml:space="preserve">B3 </v>
      </c>
    </row>
    <row r="31" spans="1:16">
      <c r="A31" s="25" t="s">
        <v>70</v>
      </c>
      <c r="B31" s="28">
        <v>17271.02</v>
      </c>
      <c r="C31" s="29">
        <f t="shared" si="0"/>
        <v>10979.880000000001</v>
      </c>
      <c r="D31" s="29">
        <v>6291.14</v>
      </c>
      <c r="E31" s="29">
        <v>10.79</v>
      </c>
      <c r="F31" s="28">
        <f t="shared" si="1"/>
        <v>914.99000000000012</v>
      </c>
      <c r="G31" s="28">
        <f t="shared" si="5"/>
        <v>524.26166666666666</v>
      </c>
      <c r="H31" s="29">
        <v>1209.06</v>
      </c>
      <c r="I31" s="28">
        <f t="shared" si="6"/>
        <v>20048.811666666668</v>
      </c>
      <c r="J31" s="28">
        <f t="shared" si="2"/>
        <v>1704.15</v>
      </c>
      <c r="K31" s="30">
        <f t="shared" si="10"/>
        <v>1138.77</v>
      </c>
      <c r="L31" s="29"/>
      <c r="M31" s="29">
        <f t="shared" si="4"/>
        <v>4851.8100000000004</v>
      </c>
      <c r="N31" s="31">
        <f t="shared" si="7"/>
        <v>7694.7300000000005</v>
      </c>
      <c r="O31" s="40">
        <f t="shared" si="8"/>
        <v>27743.541666666668</v>
      </c>
      <c r="P31" s="37" t="str">
        <f t="shared" si="9"/>
        <v xml:space="preserve">B2 </v>
      </c>
    </row>
    <row r="32" spans="1:16" ht="15.75" thickBot="1">
      <c r="A32" s="27" t="s">
        <v>71</v>
      </c>
      <c r="B32" s="34">
        <v>16201.39</v>
      </c>
      <c r="C32" s="35">
        <f>+B32-D32</f>
        <v>9964.869999999999</v>
      </c>
      <c r="D32" s="35">
        <v>6236.52</v>
      </c>
      <c r="E32" s="35">
        <v>10.130000000000001</v>
      </c>
      <c r="F32" s="34">
        <v>830.41</v>
      </c>
      <c r="G32" s="34">
        <f t="shared" si="5"/>
        <v>519.71</v>
      </c>
      <c r="H32" s="35">
        <v>1209.06</v>
      </c>
      <c r="I32" s="28">
        <f t="shared" si="6"/>
        <v>18882.13</v>
      </c>
      <c r="J32" s="34">
        <f t="shared" si="2"/>
        <v>1604.98</v>
      </c>
      <c r="K32" s="30">
        <f t="shared" si="10"/>
        <v>1072.5</v>
      </c>
      <c r="L32" s="35"/>
      <c r="M32" s="35">
        <f t="shared" si="4"/>
        <v>4569.4799999999996</v>
      </c>
      <c r="N32" s="36">
        <f t="shared" si="7"/>
        <v>7246.9599999999991</v>
      </c>
      <c r="O32" s="41">
        <f t="shared" si="8"/>
        <v>26129.09</v>
      </c>
      <c r="P32" s="39" t="str">
        <f t="shared" si="9"/>
        <v xml:space="preserve">B1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C18" sqref="C18"/>
    </sheetView>
  </sheetViews>
  <sheetFormatPr defaultRowHeight="15"/>
  <cols>
    <col min="1" max="5" width="20.7109375" customWidth="1"/>
    <col min="6" max="6" width="46.85546875" customWidth="1"/>
  </cols>
  <sheetData>
    <row r="1" spans="1:6" ht="77.25" customHeight="1">
      <c r="A1" s="2" t="s">
        <v>14</v>
      </c>
      <c r="B1" s="8" t="s">
        <v>20</v>
      </c>
      <c r="C1" s="8" t="s">
        <v>26</v>
      </c>
      <c r="D1" s="2" t="s">
        <v>21</v>
      </c>
      <c r="E1" s="8" t="s">
        <v>22</v>
      </c>
      <c r="F1" s="8" t="s">
        <v>17</v>
      </c>
    </row>
    <row r="2" spans="1:6">
      <c r="A2" s="1" t="s">
        <v>16</v>
      </c>
      <c r="B2" s="9">
        <v>813955</v>
      </c>
      <c r="C2" s="9">
        <v>378297</v>
      </c>
      <c r="D2" s="1"/>
      <c r="E2" s="9">
        <v>1519741</v>
      </c>
      <c r="F2" s="9">
        <v>128635</v>
      </c>
    </row>
    <row r="3" spans="1:6">
      <c r="A3" s="1" t="s">
        <v>2</v>
      </c>
      <c r="B3" s="1"/>
      <c r="C3" s="1"/>
      <c r="D3" s="9">
        <v>111329</v>
      </c>
      <c r="E3" s="1"/>
      <c r="F3" s="1"/>
    </row>
    <row r="5" spans="1:6">
      <c r="A5" s="7" t="s">
        <v>18</v>
      </c>
    </row>
    <row r="6" spans="1:6">
      <c r="A6" t="s">
        <v>19</v>
      </c>
    </row>
    <row r="7" spans="1:6">
      <c r="A7" t="s">
        <v>23</v>
      </c>
    </row>
    <row r="8" spans="1:6">
      <c r="A8" t="s">
        <v>24</v>
      </c>
    </row>
    <row r="9" spans="1:6">
      <c r="A9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art16 dotazione organica</vt:lpstr>
      <vt:lpstr>art16 costo personale</vt:lpstr>
      <vt:lpstr>art20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CSITA</cp:lastModifiedBy>
  <dcterms:created xsi:type="dcterms:W3CDTF">2014-11-11T14:47:33Z</dcterms:created>
  <dcterms:modified xsi:type="dcterms:W3CDTF">2014-11-27T08:54:01Z</dcterms:modified>
</cp:coreProperties>
</file>